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activeTab="2"/>
  </bookViews>
  <sheets>
    <sheet name="6 Month Calendar" sheetId="1" r:id="rId1"/>
    <sheet name="Holidays" sheetId="2" r:id="rId2"/>
    <sheet name="How to Use" sheetId="3" r:id="rId3"/>
  </sheets>
  <definedNames>
    <definedName name="_xlnm.Print_Area" localSheetId="0">'6 Month Calendar'!$B$2:$X$41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Monthly-Calendar.com</author>
  </authors>
  <commentList>
    <comment ref="D3" authorId="0">
      <text>
        <r>
          <rPr>
            <sz val="10"/>
            <rFont val="SimSun"/>
            <charset val="134"/>
          </rPr>
          <t>Type any year, for example 2027. US federal holidays are filled in for 2026 to 2035.</t>
        </r>
      </text>
    </comment>
    <comment ref="I3" authorId="0">
      <text>
        <r>
          <rPr>
            <sz val="10"/>
            <rFont val="SimSun"/>
            <charset val="134"/>
          </rPr>
          <t>Choose the first of the 6 months. The others follow by themselves.</t>
        </r>
      </text>
    </comment>
  </commentList>
</comments>
</file>

<file path=xl/sharedStrings.xml><?xml version="1.0" encoding="utf-8"?>
<sst xmlns="http://schemas.openxmlformats.org/spreadsheetml/2006/main" count="161" uniqueCount="51">
  <si>
    <t>6 Month Calendar</t>
  </si>
  <si>
    <t>Year:</t>
  </si>
  <si>
    <t>First month:</t>
  </si>
  <si>
    <t>Week starts on:</t>
  </si>
  <si>
    <t>Sunday</t>
  </si>
  <si>
    <t>Change the yellow cells.</t>
  </si>
  <si>
    <t>Make your own 6 month calendar with events, photos and more styles: monthly-calendar.com</t>
  </si>
  <si>
    <t>Date</t>
  </si>
  <si>
    <t>Holiday or your own day</t>
  </si>
  <si>
    <t>How this list works</t>
  </si>
  <si>
    <t>New Year's Day</t>
  </si>
  <si>
    <t>US federal holidays 2026 to 2035, including the day off when a holiday falls on a weekend.</t>
  </si>
  <si>
    <t>Martin Luther King Jr. Day</t>
  </si>
  <si>
    <t>Add your own days, like birthdays or school breaks, in the empty rows under the list: the date in column A and the name in column B. They turn red on the calendar and show under the month.</t>
  </si>
  <si>
    <t>Presidents' Day</t>
  </si>
  <si>
    <t>Keep the list in date order so the names under each month are in order too.</t>
  </si>
  <si>
    <t>Memorial Day</t>
  </si>
  <si>
    <t>Juneteenth</t>
  </si>
  <si>
    <t>Independence Day (observed)</t>
  </si>
  <si>
    <t>Independence Day</t>
  </si>
  <si>
    <t>Labor Day</t>
  </si>
  <si>
    <t>Columbus Day</t>
  </si>
  <si>
    <t>Veterans Day</t>
  </si>
  <si>
    <t>Thanksgiving Day</t>
  </si>
  <si>
    <t>Christmas Day</t>
  </si>
  <si>
    <t>Juneteenth (observed)</t>
  </si>
  <si>
    <t>Christmas Day (observed)</t>
  </si>
  <si>
    <t>New Year's Day (observed)</t>
  </si>
  <si>
    <t>Veterans Day (observed)</t>
  </si>
  <si>
    <t>Inauguration Day</t>
  </si>
  <si>
    <t>Presidents’ Day</t>
  </si>
  <si>
    <t>How to use this 6 month calendar</t>
  </si>
  <si>
    <t>Step 1</t>
  </si>
  <si>
    <t>On the "6 Month Calendar" sheet, type a year in the yellow Year cell (D3), for example 2027.</t>
  </si>
  <si>
    <t>Step 2</t>
  </si>
  <si>
    <t>Choose the first month in the yellow cell (I3). The other five months follow by themselves.</t>
  </si>
  <si>
    <t>Step 3</t>
  </si>
  <si>
    <t>Choose Sunday or Monday in the yellow "Week starts on" cell (P3).</t>
  </si>
  <si>
    <t>Step 4</t>
  </si>
  <si>
    <t>Type your plans in the white space under each date. Holiday dates turn red, and their names are listed under each month.</t>
  </si>
  <si>
    <t>Step 5</t>
  </si>
  <si>
    <t>Print it: File &gt; Print. It is set to fit on one US Letter page in landscape. For A4, change the paper size before printing.</t>
  </si>
  <si>
    <t>Your own days</t>
  </si>
  <si>
    <t>Add birthdays, trips or school breaks on the "Holidays" sheet, in the empty rows under the list. They show on the calendar like holidays.</t>
  </si>
  <si>
    <t>Google Sheets</t>
  </si>
  <si>
    <t>Upload this file to Google Drive and open it with Google Sheets. The dates and holidays keep working.</t>
  </si>
  <si>
    <t>Good to know</t>
  </si>
  <si>
    <t>What you type stays in its box when you change the months, so save a copy of the file for each set of months you plan.</t>
  </si>
  <si>
    <t>Made by</t>
  </si>
  <si>
    <t>Monthly-Calendar.com. Free to use for personal, school and work planning.</t>
  </si>
  <si>
    <t>https://monthly-calendar.com/6-month-calendar/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</si>
</sst>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mm\ d\,\ yyyy"/>
    <numFmt numFmtId="181" formatCode="yyyy/mm/dd"/>
    <numFmt numFmtId="182" formatCode="mmmm\ yyyy"/>
    <numFmt numFmtId="183" formatCode="ddd"/>
    <numFmt numFmtId="184" formatCode="d"/>
  </numFmts>
  <fonts count="38">
    <font>
      <sz val="11"/>
      <color theme="1"/>
      <name val="Calibri"/>
      <charset val="134"/>
      <scheme val="minor"/>
    </font>
    <font>
      <b/>
      <sz val="16"/>
      <color rgb="FF1E3A8A"/>
      <name val="Arial"/>
      <charset val="134"/>
    </font>
    <font>
      <b/>
      <sz val="10"/>
      <color rgb="FF111827"/>
      <name val="Arial"/>
      <charset val="134"/>
    </font>
    <font>
      <sz val="10"/>
      <color rgb="FF111827"/>
      <name val="Arial"/>
      <charset val="134"/>
    </font>
    <font>
      <u/>
      <sz val="10"/>
      <color rgb="FF1E3A8A"/>
      <name val="Arial"/>
      <charset val="134"/>
    </font>
    <font>
      <b/>
      <sz val="10"/>
      <color rgb="FFFFFFFF"/>
      <name val="Arial"/>
      <charset val="134"/>
    </font>
    <font>
      <b/>
      <sz val="10"/>
      <name val="Arial"/>
      <charset val="134"/>
    </font>
    <font>
      <i/>
      <sz val="9"/>
      <name val="Arial"/>
      <charset val="134"/>
    </font>
    <font>
      <b/>
      <sz val="20"/>
      <color rgb="FF1E3A8A"/>
      <name val="Arial"/>
      <charset val="134"/>
    </font>
    <font>
      <b/>
      <sz val="11"/>
      <color rgb="FF111827"/>
      <name val="Arial"/>
      <charset val="134"/>
    </font>
    <font>
      <i/>
      <sz val="9"/>
      <color rgb="FF4B5563"/>
      <name val="Arial"/>
      <charset val="134"/>
    </font>
    <font>
      <b/>
      <sz val="11"/>
      <color rgb="FF1E3A8A"/>
      <name val="Arial"/>
      <charset val="134"/>
    </font>
    <font>
      <b/>
      <sz val="8"/>
      <color rgb="FFFFFFFF"/>
      <name val="Arial"/>
      <charset val="134"/>
    </font>
    <font>
      <b/>
      <sz val="9"/>
      <color rgb="FF111827"/>
      <name val="Arial"/>
      <charset val="134"/>
    </font>
    <font>
      <sz val="8"/>
      <color rgb="FF111827"/>
      <name val="Arial"/>
      <charset val="134"/>
    </font>
    <font>
      <sz val="8"/>
      <color rgb="FFB91C1C"/>
      <name val="Arial"/>
      <charset val="134"/>
    </font>
    <font>
      <u/>
      <sz val="9"/>
      <color rgb="FF1E3A8A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medium">
        <color auto="1"/>
      </right>
      <top style="thin">
        <color rgb="FFB8C0CC"/>
      </top>
      <bottom style="thin">
        <color rgb="FFB8C0CC"/>
      </bottom>
      <diagonal/>
    </border>
    <border>
      <left style="medium">
        <color auto="1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medium">
        <color auto="1"/>
      </right>
      <top style="thin">
        <color rgb="FFB8C0CC"/>
      </top>
      <bottom/>
      <diagonal/>
    </border>
    <border>
      <left style="medium">
        <color auto="1"/>
      </left>
      <right style="thin">
        <color rgb="FFB8C0CC"/>
      </right>
      <top/>
      <bottom style="thin">
        <color rgb="FFB8C0CC"/>
      </bottom>
      <diagonal/>
    </border>
    <border>
      <left style="thin">
        <color rgb="FFB8C0CC"/>
      </left>
      <right style="thin">
        <color rgb="FFB8C0CC"/>
      </right>
      <top/>
      <bottom style="thin">
        <color rgb="FFB8C0CC"/>
      </bottom>
      <diagonal/>
    </border>
    <border>
      <left style="thin">
        <color rgb="FFB8C0CC"/>
      </left>
      <right style="medium">
        <color auto="1"/>
      </right>
      <top/>
      <bottom style="thin">
        <color rgb="FFB8C0CC"/>
      </bottom>
      <diagonal/>
    </border>
    <border>
      <left style="medium">
        <color auto="1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1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20" applyNumberFormat="0" applyAlignment="0" applyProtection="0">
      <alignment vertical="center"/>
    </xf>
    <xf numFmtId="0" fontId="27" fillId="7" borderId="21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8" borderId="22" applyNumberFormat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0" fillId="0" borderId="1" xfId="0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8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4" xfId="0" applyFill="1" applyBorder="1"/>
    <xf numFmtId="181" fontId="0" fillId="0" borderId="0" xfId="0" applyNumberFormat="1"/>
    <xf numFmtId="0" fontId="2" fillId="0" borderId="1" xfId="0" applyFont="1" applyBorder="1" applyAlignment="1">
      <alignment horizontal="right" vertical="center" indent="1"/>
    </xf>
    <xf numFmtId="0" fontId="0" fillId="0" borderId="1" xfId="0" applyBorder="1"/>
    <xf numFmtId="1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182" fontId="1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83" fontId="12" fillId="2" borderId="5" xfId="0" applyNumberFormat="1" applyFont="1" applyFill="1" applyBorder="1" applyAlignment="1">
      <alignment horizontal="center" vertical="center"/>
    </xf>
    <xf numFmtId="183" fontId="12" fillId="2" borderId="6" xfId="0" applyNumberFormat="1" applyFont="1" applyFill="1" applyBorder="1" applyAlignment="1">
      <alignment horizontal="center" vertical="center"/>
    </xf>
    <xf numFmtId="183" fontId="12" fillId="2" borderId="7" xfId="0" applyNumberFormat="1" applyFont="1" applyFill="1" applyBorder="1" applyAlignment="1">
      <alignment horizontal="center" vertical="center"/>
    </xf>
    <xf numFmtId="184" fontId="13" fillId="0" borderId="8" xfId="0" applyNumberFormat="1" applyFont="1" applyBorder="1" applyAlignment="1">
      <alignment horizontal="left" vertical="top"/>
    </xf>
    <xf numFmtId="184" fontId="13" fillId="0" borderId="9" xfId="0" applyNumberFormat="1" applyFont="1" applyBorder="1" applyAlignment="1">
      <alignment horizontal="left" vertical="top"/>
    </xf>
    <xf numFmtId="184" fontId="13" fillId="0" borderId="10" xfId="0" applyNumberFormat="1" applyFont="1" applyBorder="1" applyAlignment="1">
      <alignment horizontal="left" vertical="top"/>
    </xf>
    <xf numFmtId="0" fontId="14" fillId="0" borderId="11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5" xfId="0" applyFont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15" fillId="0" borderId="0" xfId="0" applyFont="1" applyAlignment="1">
      <alignment horizontal="left" vertical="center" shrinkToFi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5">
    <dxf>
      <font>
        <name val="Arial"/>
        <scheme val="none"/>
        <color rgb="FFC3CAD5"/>
      </font>
      <fill>
        <patternFill patternType="solid">
          <fgColor rgb="FFF8FAFC"/>
          <bgColor rgb="FFF8FAFC"/>
        </patternFill>
      </fill>
    </dxf>
    <dxf>
      <font>
        <name val="Arial"/>
        <scheme val="none"/>
        <b val="1"/>
        <color rgb="FFB91C1C"/>
      </font>
      <fill>
        <patternFill patternType="solid">
          <fgColor rgb="FFF1F5FB"/>
          <bgColor rgb="FFF1F5FB"/>
        </patternFill>
      </fill>
    </dxf>
    <dxf>
      <font>
        <name val="Arial"/>
        <scheme val="none"/>
        <b val="1"/>
        <color rgb="FFB91C1C"/>
      </font>
    </dxf>
    <dxf>
      <fill>
        <patternFill patternType="solid">
          <fgColor rgb="FFF1F5FB"/>
          <bgColor rgb="FFF1F5FB"/>
        </patternFill>
      </fill>
    </dxf>
    <dxf>
      <fill>
        <patternFill patternType="solid">
          <fgColor rgb="FFF8FAFC"/>
          <bgColor rgb="FFF8FAF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60960</xdr:colOff>
      <xdr:row>1</xdr:row>
      <xdr:rowOff>78740</xdr:rowOff>
    </xdr:from>
    <xdr:ext cx="876300" cy="323850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198120" y="180340"/>
          <a:ext cx="876300" cy="323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monthly-calendar.com/6-month-calendar/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nthly-calendar.com/6-month-calend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AB189"/>
  <sheetViews>
    <sheetView showGridLines="0" workbookViewId="0">
      <selection activeCell="AD22" sqref="AD22"/>
    </sheetView>
  </sheetViews>
  <sheetFormatPr defaultColWidth="9" defaultRowHeight="14.4"/>
  <cols>
    <col min="1" max="1" width="2" customWidth="1"/>
    <col min="2" max="8" width="6.7962962962963" customWidth="1"/>
    <col min="9" max="9" width="2.2037037037037" customWidth="1"/>
    <col min="10" max="16" width="6.7962962962963" customWidth="1"/>
    <col min="17" max="17" width="2.2037037037037" customWidth="1"/>
    <col min="18" max="24" width="6.7962962962963" customWidth="1"/>
    <col min="25" max="25" width="2" customWidth="1"/>
    <col min="26" max="28" width="12" hidden="1" customWidth="1"/>
  </cols>
  <sheetData>
    <row r="1" ht="8" customHeight="1"/>
    <row r="2" ht="40" customHeight="1" spans="2:28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3"/>
      <c r="AB2" s="14">
        <f>IF(Holidays!A2="","",Holidays!A2)</f>
        <v>46023</v>
      </c>
    </row>
    <row r="3" ht="24" customHeight="1" spans="2:28">
      <c r="B3" s="15" t="s">
        <v>1</v>
      </c>
      <c r="C3" s="16"/>
      <c r="D3" s="17">
        <f ca="1">YEAR(TODAY())</f>
        <v>2026</v>
      </c>
      <c r="E3" s="18"/>
      <c r="F3" s="15" t="s">
        <v>2</v>
      </c>
      <c r="G3" s="16"/>
      <c r="H3" s="16"/>
      <c r="I3" s="19" t="str">
        <f ca="1">INDEX({"January","February","March","April","May","June","July","August","September","October","November","December"},MONTH(TODAY()))</f>
        <v>October</v>
      </c>
      <c r="J3" s="18"/>
      <c r="K3" s="18"/>
      <c r="L3" s="15" t="s">
        <v>3</v>
      </c>
      <c r="M3" s="16"/>
      <c r="N3" s="16"/>
      <c r="O3" s="16"/>
      <c r="P3" s="19" t="s">
        <v>4</v>
      </c>
      <c r="Q3" s="18"/>
      <c r="R3" s="20" t="s">
        <v>5</v>
      </c>
      <c r="S3" s="16"/>
      <c r="T3" s="16"/>
      <c r="U3" s="16"/>
      <c r="V3" s="16"/>
      <c r="W3" s="16"/>
      <c r="X3" s="16"/>
      <c r="Z3">
        <f ca="1">MATCH(I3,{"January","February","March","April","May","June","July","August","September","October","November","December"},0)</f>
        <v>10</v>
      </c>
      <c r="AB3" s="14">
        <f>IF(Holidays!A3="","",Holidays!A3)</f>
        <v>46041</v>
      </c>
    </row>
    <row r="4" ht="8" customHeight="1" spans="2:28">
      <c r="Z4" s="14">
        <f ca="1">DATE(D3,$Z$3+0,1)</f>
        <v>46296</v>
      </c>
      <c r="AA4" s="14">
        <f ca="1">Z4-WEEKDAY(Z4,IF(P3="Monday",2,1))+1</f>
        <v>46292</v>
      </c>
      <c r="AB4" s="14">
        <f>IF(Holidays!A4="","",Holidays!A4)</f>
        <v>46069</v>
      </c>
    </row>
    <row r="5" ht="24" customHeight="1" spans="2:28">
      <c r="B5" s="21">
        <f ca="1">$Z$4</f>
        <v>46296</v>
      </c>
      <c r="C5" s="22"/>
      <c r="D5" s="22"/>
      <c r="E5" s="22"/>
      <c r="F5" s="22"/>
      <c r="G5" s="22"/>
      <c r="H5" s="23"/>
      <c r="J5" s="21">
        <f ca="1">$Z$5</f>
        <v>46327</v>
      </c>
      <c r="K5" s="22"/>
      <c r="L5" s="22"/>
      <c r="M5" s="22"/>
      <c r="N5" s="22"/>
      <c r="O5" s="22"/>
      <c r="P5" s="23"/>
      <c r="R5" s="21">
        <f ca="1">$Z$6</f>
        <v>46357</v>
      </c>
      <c r="S5" s="22"/>
      <c r="T5" s="22"/>
      <c r="U5" s="22"/>
      <c r="V5" s="22"/>
      <c r="W5" s="22"/>
      <c r="X5" s="23"/>
      <c r="Z5" s="14">
        <f ca="1">DATE(D3,$Z$3+1,1)</f>
        <v>46327</v>
      </c>
      <c r="AA5" s="14">
        <f ca="1">Z5-WEEKDAY(Z5,IF(P3="Monday",2,1))+1</f>
        <v>46327</v>
      </c>
      <c r="AB5" s="14">
        <f>IF(Holidays!A5="","",Holidays!A5)</f>
        <v>46167</v>
      </c>
    </row>
    <row r="6" ht="17" customHeight="1" spans="2:28">
      <c r="B6" s="24">
        <f ca="1">$AA$4+0</f>
        <v>46292</v>
      </c>
      <c r="C6" s="25">
        <f ca="1">$AA$4+1</f>
        <v>46293</v>
      </c>
      <c r="D6" s="25">
        <f ca="1">$AA$4+2</f>
        <v>46294</v>
      </c>
      <c r="E6" s="25">
        <f ca="1">$AA$4+3</f>
        <v>46295</v>
      </c>
      <c r="F6" s="25">
        <f ca="1">$AA$4+4</f>
        <v>46296</v>
      </c>
      <c r="G6" s="25">
        <f ca="1">$AA$4+5</f>
        <v>46297</v>
      </c>
      <c r="H6" s="26">
        <f ca="1">$AA$4+6</f>
        <v>46298</v>
      </c>
      <c r="J6" s="24">
        <f ca="1">$AA$5+0</f>
        <v>46327</v>
      </c>
      <c r="K6" s="25">
        <f ca="1">$AA$5+1</f>
        <v>46328</v>
      </c>
      <c r="L6" s="25">
        <f ca="1">$AA$5+2</f>
        <v>46329</v>
      </c>
      <c r="M6" s="25">
        <f ca="1">$AA$5+3</f>
        <v>46330</v>
      </c>
      <c r="N6" s="25">
        <f ca="1">$AA$5+4</f>
        <v>46331</v>
      </c>
      <c r="O6" s="25">
        <f ca="1">$AA$5+5</f>
        <v>46332</v>
      </c>
      <c r="P6" s="26">
        <f ca="1">$AA$5+6</f>
        <v>46333</v>
      </c>
      <c r="R6" s="24">
        <f ca="1">$AA$6+0</f>
        <v>46355</v>
      </c>
      <c r="S6" s="25">
        <f ca="1">$AA$6+1</f>
        <v>46356</v>
      </c>
      <c r="T6" s="25">
        <f ca="1">$AA$6+2</f>
        <v>46357</v>
      </c>
      <c r="U6" s="25">
        <f ca="1">$AA$6+3</f>
        <v>46358</v>
      </c>
      <c r="V6" s="25">
        <f ca="1">$AA$6+4</f>
        <v>46359</v>
      </c>
      <c r="W6" s="25">
        <f ca="1">$AA$6+5</f>
        <v>46360</v>
      </c>
      <c r="X6" s="26">
        <f ca="1">$AA$6+6</f>
        <v>46361</v>
      </c>
      <c r="Z6" s="14">
        <f ca="1">DATE(D3,$Z$3+2,1)</f>
        <v>46357</v>
      </c>
      <c r="AA6" s="14">
        <f ca="1">Z6-WEEKDAY(Z6,IF(P3="Monday",2,1))+1</f>
        <v>46355</v>
      </c>
      <c r="AB6" s="14">
        <f>IF(Holidays!A6="","",Holidays!A6)</f>
        <v>46192</v>
      </c>
    </row>
    <row r="7" ht="13" customHeight="1" spans="2:28">
      <c r="B7" s="27">
        <f ca="1">$AA$4+0</f>
        <v>46292</v>
      </c>
      <c r="C7" s="28">
        <f ca="1">$AA$4+1</f>
        <v>46293</v>
      </c>
      <c r="D7" s="28">
        <f ca="1">$AA$4+2</f>
        <v>46294</v>
      </c>
      <c r="E7" s="28">
        <f ca="1">$AA$4+3</f>
        <v>46295</v>
      </c>
      <c r="F7" s="28">
        <f ca="1">$AA$4+4</f>
        <v>46296</v>
      </c>
      <c r="G7" s="28">
        <f ca="1">$AA$4+5</f>
        <v>46297</v>
      </c>
      <c r="H7" s="29">
        <f ca="1">$AA$4+6</f>
        <v>46298</v>
      </c>
      <c r="J7" s="27">
        <f ca="1">$AA$5+0</f>
        <v>46327</v>
      </c>
      <c r="K7" s="28">
        <f ca="1">$AA$5+1</f>
        <v>46328</v>
      </c>
      <c r="L7" s="28">
        <f ca="1">$AA$5+2</f>
        <v>46329</v>
      </c>
      <c r="M7" s="28">
        <f ca="1">$AA$5+3</f>
        <v>46330</v>
      </c>
      <c r="N7" s="28">
        <f ca="1">$AA$5+4</f>
        <v>46331</v>
      </c>
      <c r="O7" s="28">
        <f ca="1">$AA$5+5</f>
        <v>46332</v>
      </c>
      <c r="P7" s="29">
        <f ca="1">$AA$5+6</f>
        <v>46333</v>
      </c>
      <c r="R7" s="27">
        <f ca="1">$AA$6+0</f>
        <v>46355</v>
      </c>
      <c r="S7" s="28">
        <f ca="1">$AA$6+1</f>
        <v>46356</v>
      </c>
      <c r="T7" s="28">
        <f ca="1">$AA$6+2</f>
        <v>46357</v>
      </c>
      <c r="U7" s="28">
        <f ca="1">$AA$6+3</f>
        <v>46358</v>
      </c>
      <c r="V7" s="28">
        <f ca="1">$AA$6+4</f>
        <v>46359</v>
      </c>
      <c r="W7" s="28">
        <f ca="1">$AA$6+5</f>
        <v>46360</v>
      </c>
      <c r="X7" s="29">
        <f ca="1">$AA$6+6</f>
        <v>46361</v>
      </c>
      <c r="Z7" s="14">
        <f ca="1">DATE(D3,$Z$3+3,1)</f>
        <v>46388</v>
      </c>
      <c r="AA7" s="14">
        <f ca="1">Z7-WEEKDAY(Z7,IF(P3="Monday",2,1))+1</f>
        <v>46383</v>
      </c>
      <c r="AB7" s="14">
        <f>IF(Holidays!A7="","",Holidays!A7)</f>
        <v>46206</v>
      </c>
    </row>
    <row r="8" ht="18" customHeight="1" spans="2:28">
      <c r="B8" s="30"/>
      <c r="C8" s="31"/>
      <c r="D8" s="31"/>
      <c r="E8" s="31"/>
      <c r="F8" s="31"/>
      <c r="G8" s="31"/>
      <c r="H8" s="32"/>
      <c r="J8" s="30"/>
      <c r="K8" s="31"/>
      <c r="L8" s="31"/>
      <c r="M8" s="31"/>
      <c r="N8" s="31"/>
      <c r="O8" s="31"/>
      <c r="P8" s="32"/>
      <c r="R8" s="30"/>
      <c r="S8" s="31"/>
      <c r="T8" s="31"/>
      <c r="U8" s="31"/>
      <c r="V8" s="31"/>
      <c r="W8" s="31"/>
      <c r="X8" s="32"/>
      <c r="Z8" s="14">
        <f ca="1">DATE(D3,$Z$3+4,1)</f>
        <v>46419</v>
      </c>
      <c r="AA8" s="14">
        <f ca="1">Z8-WEEKDAY(Z8,IF(P3="Monday",2,1))+1</f>
        <v>46418</v>
      </c>
      <c r="AB8" s="14">
        <f>IF(Holidays!A8="","",Holidays!A8)</f>
        <v>46207</v>
      </c>
    </row>
    <row r="9" ht="13" customHeight="1" spans="2:28">
      <c r="B9" s="27">
        <f ca="1">$AA$4+7</f>
        <v>46299</v>
      </c>
      <c r="C9" s="28">
        <f ca="1">$AA$4+8</f>
        <v>46300</v>
      </c>
      <c r="D9" s="28">
        <f ca="1">$AA$4+9</f>
        <v>46301</v>
      </c>
      <c r="E9" s="28">
        <f ca="1">$AA$4+10</f>
        <v>46302</v>
      </c>
      <c r="F9" s="28">
        <f ca="1">$AA$4+11</f>
        <v>46303</v>
      </c>
      <c r="G9" s="28">
        <f ca="1">$AA$4+12</f>
        <v>46304</v>
      </c>
      <c r="H9" s="29">
        <f ca="1">$AA$4+13</f>
        <v>46305</v>
      </c>
      <c r="J9" s="27">
        <f ca="1">$AA$5+7</f>
        <v>46334</v>
      </c>
      <c r="K9" s="28">
        <f ca="1">$AA$5+8</f>
        <v>46335</v>
      </c>
      <c r="L9" s="28">
        <f ca="1">$AA$5+9</f>
        <v>46336</v>
      </c>
      <c r="M9" s="28">
        <f ca="1">$AA$5+10</f>
        <v>46337</v>
      </c>
      <c r="N9" s="28">
        <f ca="1">$AA$5+11</f>
        <v>46338</v>
      </c>
      <c r="O9" s="28">
        <f ca="1">$AA$5+12</f>
        <v>46339</v>
      </c>
      <c r="P9" s="29">
        <f ca="1">$AA$5+13</f>
        <v>46340</v>
      </c>
      <c r="R9" s="27">
        <f ca="1">$AA$6+7</f>
        <v>46362</v>
      </c>
      <c r="S9" s="28">
        <f ca="1">$AA$6+8</f>
        <v>46363</v>
      </c>
      <c r="T9" s="28">
        <f ca="1">$AA$6+9</f>
        <v>46364</v>
      </c>
      <c r="U9" s="28">
        <f ca="1">$AA$6+10</f>
        <v>46365</v>
      </c>
      <c r="V9" s="28">
        <f ca="1">$AA$6+11</f>
        <v>46366</v>
      </c>
      <c r="W9" s="28">
        <f ca="1">$AA$6+12</f>
        <v>46367</v>
      </c>
      <c r="X9" s="29">
        <f ca="1">$AA$6+13</f>
        <v>46368</v>
      </c>
      <c r="Z9" s="14">
        <f ca="1">DATE(D3,$Z$3+5,1)</f>
        <v>46447</v>
      </c>
      <c r="AA9" s="14">
        <f ca="1">Z9-WEEKDAY(Z9,IF(P3="Monday",2,1))+1</f>
        <v>46446</v>
      </c>
      <c r="AB9" s="14">
        <f>IF(Holidays!A9="","",Holidays!A9)</f>
        <v>46272</v>
      </c>
    </row>
    <row r="10" ht="18" customHeight="1" spans="2:28">
      <c r="B10" s="30"/>
      <c r="C10" s="31"/>
      <c r="D10" s="31"/>
      <c r="E10" s="31"/>
      <c r="F10" s="31"/>
      <c r="G10" s="31"/>
      <c r="H10" s="32"/>
      <c r="J10" s="30"/>
      <c r="K10" s="31"/>
      <c r="L10" s="31"/>
      <c r="M10" s="31"/>
      <c r="N10" s="31"/>
      <c r="O10" s="31"/>
      <c r="P10" s="32"/>
      <c r="R10" s="30"/>
      <c r="S10" s="31"/>
      <c r="T10" s="31"/>
      <c r="U10" s="31"/>
      <c r="V10" s="31"/>
      <c r="W10" s="31"/>
      <c r="X10" s="32"/>
      <c r="AB10" s="14">
        <f>IF(Holidays!A10="","",Holidays!A10)</f>
        <v>46307</v>
      </c>
    </row>
    <row r="11" ht="13" customHeight="1" spans="2:28">
      <c r="B11" s="27">
        <f ca="1">$AA$4+14</f>
        <v>46306</v>
      </c>
      <c r="C11" s="28">
        <f ca="1">$AA$4+15</f>
        <v>46307</v>
      </c>
      <c r="D11" s="28">
        <f ca="1">$AA$4+16</f>
        <v>46308</v>
      </c>
      <c r="E11" s="28">
        <f ca="1">$AA$4+17</f>
        <v>46309</v>
      </c>
      <c r="F11" s="28">
        <f ca="1">$AA$4+18</f>
        <v>46310</v>
      </c>
      <c r="G11" s="28">
        <f ca="1">$AA$4+19</f>
        <v>46311</v>
      </c>
      <c r="H11" s="29">
        <f ca="1">$AA$4+20</f>
        <v>46312</v>
      </c>
      <c r="J11" s="27">
        <f ca="1">$AA$5+14</f>
        <v>46341</v>
      </c>
      <c r="K11" s="28">
        <f ca="1">$AA$5+15</f>
        <v>46342</v>
      </c>
      <c r="L11" s="28">
        <f ca="1">$AA$5+16</f>
        <v>46343</v>
      </c>
      <c r="M11" s="28">
        <f ca="1">$AA$5+17</f>
        <v>46344</v>
      </c>
      <c r="N11" s="28">
        <f ca="1">$AA$5+18</f>
        <v>46345</v>
      </c>
      <c r="O11" s="28">
        <f ca="1">$AA$5+19</f>
        <v>46346</v>
      </c>
      <c r="P11" s="29">
        <f ca="1">$AA$5+20</f>
        <v>46347</v>
      </c>
      <c r="R11" s="27">
        <f ca="1">$AA$6+14</f>
        <v>46369</v>
      </c>
      <c r="S11" s="28">
        <f ca="1">$AA$6+15</f>
        <v>46370</v>
      </c>
      <c r="T11" s="28">
        <f ca="1">$AA$6+16</f>
        <v>46371</v>
      </c>
      <c r="U11" s="28">
        <f ca="1">$AA$6+17</f>
        <v>46372</v>
      </c>
      <c r="V11" s="28">
        <f ca="1">$AA$6+18</f>
        <v>46373</v>
      </c>
      <c r="W11" s="28">
        <f ca="1">$AA$6+19</f>
        <v>46374</v>
      </c>
      <c r="X11" s="29">
        <f ca="1">$AA$6+20</f>
        <v>46375</v>
      </c>
      <c r="AB11" s="14">
        <f>IF(Holidays!A11="","",Holidays!A11)</f>
        <v>46337</v>
      </c>
    </row>
    <row r="12" ht="18" customHeight="1" spans="2:28">
      <c r="B12" s="30"/>
      <c r="C12" s="31"/>
      <c r="D12" s="31"/>
      <c r="E12" s="31"/>
      <c r="F12" s="31"/>
      <c r="G12" s="31"/>
      <c r="H12" s="32"/>
      <c r="J12" s="30"/>
      <c r="K12" s="31"/>
      <c r="L12" s="31"/>
      <c r="M12" s="31"/>
      <c r="N12" s="31"/>
      <c r="O12" s="31"/>
      <c r="P12" s="32"/>
      <c r="R12" s="30"/>
      <c r="S12" s="31"/>
      <c r="T12" s="31"/>
      <c r="U12" s="31"/>
      <c r="V12" s="31"/>
      <c r="W12" s="31"/>
      <c r="X12" s="32"/>
      <c r="AB12" s="14">
        <f>IF(Holidays!A12="","",Holidays!A12)</f>
        <v>46352</v>
      </c>
    </row>
    <row r="13" ht="13" customHeight="1" spans="2:28">
      <c r="B13" s="27">
        <f ca="1">$AA$4+21</f>
        <v>46313</v>
      </c>
      <c r="C13" s="28">
        <f ca="1">$AA$4+22</f>
        <v>46314</v>
      </c>
      <c r="D13" s="28">
        <f ca="1">$AA$4+23</f>
        <v>46315</v>
      </c>
      <c r="E13" s="28">
        <f ca="1">$AA$4+24</f>
        <v>46316</v>
      </c>
      <c r="F13" s="28">
        <f ca="1">$AA$4+25</f>
        <v>46317</v>
      </c>
      <c r="G13" s="28">
        <f ca="1">$AA$4+26</f>
        <v>46318</v>
      </c>
      <c r="H13" s="29">
        <f ca="1">$AA$4+27</f>
        <v>46319</v>
      </c>
      <c r="J13" s="27">
        <f ca="1">$AA$5+21</f>
        <v>46348</v>
      </c>
      <c r="K13" s="28">
        <f ca="1">$AA$5+22</f>
        <v>46349</v>
      </c>
      <c r="L13" s="28">
        <f ca="1">$AA$5+23</f>
        <v>46350</v>
      </c>
      <c r="M13" s="28">
        <f ca="1">$AA$5+24</f>
        <v>46351</v>
      </c>
      <c r="N13" s="28">
        <f ca="1">$AA$5+25</f>
        <v>46352</v>
      </c>
      <c r="O13" s="28">
        <f ca="1">$AA$5+26</f>
        <v>46353</v>
      </c>
      <c r="P13" s="29">
        <f ca="1">$AA$5+27</f>
        <v>46354</v>
      </c>
      <c r="R13" s="27">
        <f ca="1">$AA$6+21</f>
        <v>46376</v>
      </c>
      <c r="S13" s="28">
        <f ca="1">$AA$6+22</f>
        <v>46377</v>
      </c>
      <c r="T13" s="28">
        <f ca="1">$AA$6+23</f>
        <v>46378</v>
      </c>
      <c r="U13" s="28">
        <f ca="1">$AA$6+24</f>
        <v>46379</v>
      </c>
      <c r="V13" s="28">
        <f ca="1">$AA$6+25</f>
        <v>46380</v>
      </c>
      <c r="W13" s="28">
        <f ca="1">$AA$6+26</f>
        <v>46381</v>
      </c>
      <c r="X13" s="29">
        <f ca="1">$AA$6+27</f>
        <v>46382</v>
      </c>
      <c r="AB13" s="14">
        <f>IF(Holidays!A13="","",Holidays!A13)</f>
        <v>46381</v>
      </c>
    </row>
    <row r="14" ht="18" customHeight="1" spans="2:28">
      <c r="B14" s="30"/>
      <c r="C14" s="31"/>
      <c r="D14" s="31"/>
      <c r="E14" s="31"/>
      <c r="F14" s="31"/>
      <c r="G14" s="31"/>
      <c r="H14" s="32"/>
      <c r="J14" s="30"/>
      <c r="K14" s="31"/>
      <c r="L14" s="31"/>
      <c r="M14" s="31"/>
      <c r="N14" s="31"/>
      <c r="O14" s="31"/>
      <c r="P14" s="32"/>
      <c r="R14" s="30"/>
      <c r="S14" s="31"/>
      <c r="T14" s="31"/>
      <c r="U14" s="31"/>
      <c r="V14" s="31"/>
      <c r="W14" s="31"/>
      <c r="X14" s="32"/>
      <c r="AB14" s="14">
        <f>IF(Holidays!A14="","",Holidays!A14)</f>
        <v>46388</v>
      </c>
    </row>
    <row r="15" ht="13" customHeight="1" spans="2:28">
      <c r="B15" s="27">
        <f ca="1">$AA$4+28</f>
        <v>46320</v>
      </c>
      <c r="C15" s="28">
        <f ca="1">$AA$4+29</f>
        <v>46321</v>
      </c>
      <c r="D15" s="28">
        <f ca="1">$AA$4+30</f>
        <v>46322</v>
      </c>
      <c r="E15" s="28">
        <f ca="1">$AA$4+31</f>
        <v>46323</v>
      </c>
      <c r="F15" s="28">
        <f ca="1">$AA$4+32</f>
        <v>46324</v>
      </c>
      <c r="G15" s="28">
        <f ca="1">$AA$4+33</f>
        <v>46325</v>
      </c>
      <c r="H15" s="29">
        <f ca="1">$AA$4+34</f>
        <v>46326</v>
      </c>
      <c r="J15" s="27">
        <f ca="1">$AA$5+28</f>
        <v>46355</v>
      </c>
      <c r="K15" s="28">
        <f ca="1">$AA$5+29</f>
        <v>46356</v>
      </c>
      <c r="L15" s="28">
        <f ca="1">$AA$5+30</f>
        <v>46357</v>
      </c>
      <c r="M15" s="28">
        <f ca="1">$AA$5+31</f>
        <v>46358</v>
      </c>
      <c r="N15" s="28">
        <f ca="1">$AA$5+32</f>
        <v>46359</v>
      </c>
      <c r="O15" s="28">
        <f ca="1">$AA$5+33</f>
        <v>46360</v>
      </c>
      <c r="P15" s="29">
        <f ca="1">$AA$5+34</f>
        <v>46361</v>
      </c>
      <c r="R15" s="27">
        <f ca="1">$AA$6+28</f>
        <v>46383</v>
      </c>
      <c r="S15" s="28">
        <f ca="1">$AA$6+29</f>
        <v>46384</v>
      </c>
      <c r="T15" s="28">
        <f ca="1">$AA$6+30</f>
        <v>46385</v>
      </c>
      <c r="U15" s="28">
        <f ca="1">$AA$6+31</f>
        <v>46386</v>
      </c>
      <c r="V15" s="28">
        <f ca="1">$AA$6+32</f>
        <v>46387</v>
      </c>
      <c r="W15" s="28">
        <f ca="1">$AA$6+33</f>
        <v>46388</v>
      </c>
      <c r="X15" s="29">
        <f ca="1">$AA$6+34</f>
        <v>46389</v>
      </c>
      <c r="AB15" s="14">
        <f>IF(Holidays!A15="","",Holidays!A15)</f>
        <v>46405</v>
      </c>
    </row>
    <row r="16" ht="18" customHeight="1" spans="2:28">
      <c r="B16" s="30"/>
      <c r="C16" s="31"/>
      <c r="D16" s="31"/>
      <c r="E16" s="31"/>
      <c r="F16" s="31"/>
      <c r="G16" s="31"/>
      <c r="H16" s="32"/>
      <c r="J16" s="30"/>
      <c r="K16" s="31"/>
      <c r="L16" s="31"/>
      <c r="M16" s="31"/>
      <c r="N16" s="31"/>
      <c r="O16" s="31"/>
      <c r="P16" s="32"/>
      <c r="R16" s="30"/>
      <c r="S16" s="31"/>
      <c r="T16" s="31"/>
      <c r="U16" s="31"/>
      <c r="V16" s="31"/>
      <c r="W16" s="31"/>
      <c r="X16" s="32"/>
      <c r="AB16" s="14">
        <f>IF(Holidays!A16="","",Holidays!A16)</f>
        <v>46433</v>
      </c>
    </row>
    <row r="17" ht="13" customHeight="1" spans="2:28">
      <c r="B17" s="27">
        <f ca="1">$AA$4+35</f>
        <v>46327</v>
      </c>
      <c r="C17" s="28">
        <f ca="1">$AA$4+36</f>
        <v>46328</v>
      </c>
      <c r="D17" s="28">
        <f ca="1">$AA$4+37</f>
        <v>46329</v>
      </c>
      <c r="E17" s="28">
        <f ca="1">$AA$4+38</f>
        <v>46330</v>
      </c>
      <c r="F17" s="28">
        <f ca="1">$AA$4+39</f>
        <v>46331</v>
      </c>
      <c r="G17" s="28">
        <f ca="1">$AA$4+40</f>
        <v>46332</v>
      </c>
      <c r="H17" s="29">
        <f ca="1">$AA$4+41</f>
        <v>46333</v>
      </c>
      <c r="J17" s="27">
        <f ca="1">$AA$5+35</f>
        <v>46362</v>
      </c>
      <c r="K17" s="28">
        <f ca="1">$AA$5+36</f>
        <v>46363</v>
      </c>
      <c r="L17" s="28">
        <f ca="1">$AA$5+37</f>
        <v>46364</v>
      </c>
      <c r="M17" s="28">
        <f ca="1">$AA$5+38</f>
        <v>46365</v>
      </c>
      <c r="N17" s="28">
        <f ca="1">$AA$5+39</f>
        <v>46366</v>
      </c>
      <c r="O17" s="28">
        <f ca="1">$AA$5+40</f>
        <v>46367</v>
      </c>
      <c r="P17" s="29">
        <f ca="1">$AA$5+41</f>
        <v>46368</v>
      </c>
      <c r="R17" s="27">
        <f ca="1">$AA$6+35</f>
        <v>46390</v>
      </c>
      <c r="S17" s="28">
        <f ca="1">$AA$6+36</f>
        <v>46391</v>
      </c>
      <c r="T17" s="28">
        <f ca="1">$AA$6+37</f>
        <v>46392</v>
      </c>
      <c r="U17" s="28">
        <f ca="1">$AA$6+38</f>
        <v>46393</v>
      </c>
      <c r="V17" s="28">
        <f ca="1">$AA$6+39</f>
        <v>46394</v>
      </c>
      <c r="W17" s="28">
        <f ca="1">$AA$6+40</f>
        <v>46395</v>
      </c>
      <c r="X17" s="29">
        <f ca="1">$AA$6+41</f>
        <v>46396</v>
      </c>
      <c r="AB17" s="14">
        <f>IF(Holidays!A17="","",Holidays!A17)</f>
        <v>46538</v>
      </c>
    </row>
    <row r="18" ht="18" customHeight="1" spans="2:28">
      <c r="B18" s="33"/>
      <c r="C18" s="34"/>
      <c r="D18" s="34"/>
      <c r="E18" s="34"/>
      <c r="F18" s="34"/>
      <c r="G18" s="34"/>
      <c r="H18" s="35"/>
      <c r="J18" s="33"/>
      <c r="K18" s="34"/>
      <c r="L18" s="34"/>
      <c r="M18" s="34"/>
      <c r="N18" s="34"/>
      <c r="O18" s="34"/>
      <c r="P18" s="35"/>
      <c r="R18" s="33"/>
      <c r="S18" s="34"/>
      <c r="T18" s="34"/>
      <c r="U18" s="34"/>
      <c r="V18" s="34"/>
      <c r="W18" s="34"/>
      <c r="X18" s="35"/>
      <c r="AB18" s="14">
        <f>IF(Holidays!A18="","",Holidays!A18)</f>
        <v>46556</v>
      </c>
    </row>
    <row r="19" ht="12" customHeight="1" spans="2:28">
      <c r="B19" s="36" t="str">
        <f ca="1">IFERROR(TEXT(INDEX(Holidays!$A$2:$A$189,MATCH((YEAR($Z$4)*100+MONTH($Z$4))*100+1,Holidays!$E$2:$E$189,0)),"mmm d")&amp;"   "&amp;INDEX(Holidays!$B$2:$B$189,MATCH((YEAR($Z$4)*100+MONTH($Z$4))*100+1,Holidays!$E$2:$E$189,0)),"")</f>
        <v>Oct 12   Columbus Day</v>
      </c>
      <c r="J19" s="36" t="str">
        <f ca="1">IFERROR(TEXT(INDEX(Holidays!$A$2:$A$189,MATCH((YEAR($Z$5)*100+MONTH($Z$5))*100+1,Holidays!$E$2:$E$189,0)),"mmm d")&amp;"   "&amp;INDEX(Holidays!$B$2:$B$189,MATCH((YEAR($Z$5)*100+MONTH($Z$5))*100+1,Holidays!$E$2:$E$189,0)),"")</f>
        <v>Nov 11   Veterans Day</v>
      </c>
      <c r="R19" s="36" t="str">
        <f ca="1">IFERROR(TEXT(INDEX(Holidays!$A$2:$A$189,MATCH((YEAR($Z$6)*100+MONTH($Z$6))*100+1,Holidays!$E$2:$E$189,0)),"mmm d")&amp;"   "&amp;INDEX(Holidays!$B$2:$B$189,MATCH((YEAR($Z$6)*100+MONTH($Z$6))*100+1,Holidays!$E$2:$E$189,0)),"")</f>
        <v>Dec 25   Christmas Day</v>
      </c>
      <c r="AB19" s="14">
        <f>IF(Holidays!A19="","",Holidays!A19)</f>
        <v>46557</v>
      </c>
    </row>
    <row r="20" ht="12" customHeight="1" spans="2:28">
      <c r="B20" s="36" t="str">
        <f ca="1">IFERROR(TEXT(INDEX(Holidays!$A$2:$A$189,MATCH((YEAR($Z$4)*100+MONTH($Z$4))*100+2,Holidays!$E$2:$E$189,0)),"mmm d")&amp;"   "&amp;INDEX(Holidays!$B$2:$B$189,MATCH((YEAR($Z$4)*100+MONTH($Z$4))*100+2,Holidays!$E$2:$E$189,0)),"")</f>
        <v/>
      </c>
      <c r="J20" s="36" t="str">
        <f ca="1">IFERROR(TEXT(INDEX(Holidays!$A$2:$A$189,MATCH((YEAR($Z$5)*100+MONTH($Z$5))*100+2,Holidays!$E$2:$E$189,0)),"mmm d")&amp;"   "&amp;INDEX(Holidays!$B$2:$B$189,MATCH((YEAR($Z$5)*100+MONTH($Z$5))*100+2,Holidays!$E$2:$E$189,0)),"")</f>
        <v>Nov 26   Thanksgiving Day</v>
      </c>
      <c r="R20" s="36" t="str">
        <f ca="1">IFERROR(TEXT(INDEX(Holidays!$A$2:$A$189,MATCH((YEAR($Z$6)*100+MONTH($Z$6))*100+2,Holidays!$E$2:$E$189,0)),"mmm d")&amp;"   "&amp;INDEX(Holidays!$B$2:$B$189,MATCH((YEAR($Z$6)*100+MONTH($Z$6))*100+2,Holidays!$E$2:$E$189,0)),"")</f>
        <v/>
      </c>
      <c r="AB20" s="14">
        <f>IF(Holidays!A20="","",Holidays!A20)</f>
        <v>46572</v>
      </c>
    </row>
    <row r="21" ht="12" customHeight="1" spans="2:28">
      <c r="B21" s="36" t="str">
        <f ca="1">IFERROR(TEXT(INDEX(Holidays!$A$2:$A$189,MATCH((YEAR($Z$4)*100+MONTH($Z$4))*100+3,Holidays!$E$2:$E$189,0)),"mmm d")&amp;"   "&amp;INDEX(Holidays!$B$2:$B$189,MATCH((YEAR($Z$4)*100+MONTH($Z$4))*100+3,Holidays!$E$2:$E$189,0)),"")</f>
        <v/>
      </c>
      <c r="J21" s="36" t="str">
        <f ca="1">IFERROR(TEXT(INDEX(Holidays!$A$2:$A$189,MATCH((YEAR($Z$5)*100+MONTH($Z$5))*100+3,Holidays!$E$2:$E$189,0)),"mmm d")&amp;"   "&amp;INDEX(Holidays!$B$2:$B$189,MATCH((YEAR($Z$5)*100+MONTH($Z$5))*100+3,Holidays!$E$2:$E$189,0)),"")</f>
        <v/>
      </c>
      <c r="R21" s="36" t="str">
        <f ca="1">IFERROR(TEXT(INDEX(Holidays!$A$2:$A$189,MATCH((YEAR($Z$6)*100+MONTH($Z$6))*100+3,Holidays!$E$2:$E$189,0)),"mmm d")&amp;"   "&amp;INDEX(Holidays!$B$2:$B$189,MATCH((YEAR($Z$6)*100+MONTH($Z$6))*100+3,Holidays!$E$2:$E$189,0)),"")</f>
        <v/>
      </c>
      <c r="AB21" s="14">
        <f>IF(Holidays!A21="","",Holidays!A21)</f>
        <v>46573</v>
      </c>
    </row>
    <row r="22" ht="10" customHeight="1" spans="2:28">
      <c r="AB22" s="14">
        <f>IF(Holidays!A22="","",Holidays!A22)</f>
        <v>46636</v>
      </c>
    </row>
    <row r="23" ht="24" customHeight="1" spans="2:28">
      <c r="B23" s="21">
        <f ca="1">$Z$7</f>
        <v>46388</v>
      </c>
      <c r="C23" s="22"/>
      <c r="D23" s="22"/>
      <c r="E23" s="22"/>
      <c r="F23" s="22"/>
      <c r="G23" s="22"/>
      <c r="H23" s="23"/>
      <c r="I23" s="37"/>
      <c r="J23" s="21">
        <f ca="1">$Z$8</f>
        <v>46419</v>
      </c>
      <c r="K23" s="22"/>
      <c r="L23" s="22"/>
      <c r="M23" s="22"/>
      <c r="N23" s="22"/>
      <c r="O23" s="22"/>
      <c r="P23" s="23"/>
      <c r="Q23" s="37"/>
      <c r="R23" s="21">
        <f ca="1">$Z$9</f>
        <v>46447</v>
      </c>
      <c r="S23" s="22"/>
      <c r="T23" s="22"/>
      <c r="U23" s="22"/>
      <c r="V23" s="22"/>
      <c r="W23" s="22"/>
      <c r="X23" s="23"/>
      <c r="AB23" s="14">
        <f>IF(Holidays!A23="","",Holidays!A23)</f>
        <v>46671</v>
      </c>
    </row>
    <row r="24" ht="17" customHeight="1" spans="2:28">
      <c r="B24" s="24">
        <f ca="1">$AA$7+0</f>
        <v>46383</v>
      </c>
      <c r="C24" s="25">
        <f ca="1">$AA$7+1</f>
        <v>46384</v>
      </c>
      <c r="D24" s="25">
        <f ca="1">$AA$7+2</f>
        <v>46385</v>
      </c>
      <c r="E24" s="25">
        <f ca="1">$AA$7+3</f>
        <v>46386</v>
      </c>
      <c r="F24" s="25">
        <f ca="1">$AA$7+4</f>
        <v>46387</v>
      </c>
      <c r="G24" s="25">
        <f ca="1">$AA$7+5</f>
        <v>46388</v>
      </c>
      <c r="H24" s="26">
        <f ca="1">$AA$7+6</f>
        <v>46389</v>
      </c>
      <c r="J24" s="24">
        <f ca="1">$AA$8+0</f>
        <v>46418</v>
      </c>
      <c r="K24" s="25">
        <f ca="1">$AA$8+1</f>
        <v>46419</v>
      </c>
      <c r="L24" s="25">
        <f ca="1">$AA$8+2</f>
        <v>46420</v>
      </c>
      <c r="M24" s="25">
        <f ca="1">$AA$8+3</f>
        <v>46421</v>
      </c>
      <c r="N24" s="25">
        <f ca="1">$AA$8+4</f>
        <v>46422</v>
      </c>
      <c r="O24" s="25">
        <f ca="1">$AA$8+5</f>
        <v>46423</v>
      </c>
      <c r="P24" s="26">
        <f ca="1">$AA$8+6</f>
        <v>46424</v>
      </c>
      <c r="R24" s="24">
        <f ca="1">$AA$9+0</f>
        <v>46446</v>
      </c>
      <c r="S24" s="25">
        <f ca="1">$AA$9+1</f>
        <v>46447</v>
      </c>
      <c r="T24" s="25">
        <f ca="1">$AA$9+2</f>
        <v>46448</v>
      </c>
      <c r="U24" s="25">
        <f ca="1">$AA$9+3</f>
        <v>46449</v>
      </c>
      <c r="V24" s="25">
        <f ca="1">$AA$9+4</f>
        <v>46450</v>
      </c>
      <c r="W24" s="25">
        <f ca="1">$AA$9+5</f>
        <v>46451</v>
      </c>
      <c r="X24" s="26">
        <f ca="1">$AA$9+6</f>
        <v>46452</v>
      </c>
      <c r="AB24" s="14">
        <f>IF(Holidays!A24="","",Holidays!A24)</f>
        <v>46702</v>
      </c>
    </row>
    <row r="25" ht="13" customHeight="1" spans="2:28">
      <c r="B25" s="27">
        <f ca="1">$AA$7+0</f>
        <v>46383</v>
      </c>
      <c r="C25" s="28">
        <f ca="1">$AA$7+1</f>
        <v>46384</v>
      </c>
      <c r="D25" s="28">
        <f ca="1">$AA$7+2</f>
        <v>46385</v>
      </c>
      <c r="E25" s="28">
        <f ca="1">$AA$7+3</f>
        <v>46386</v>
      </c>
      <c r="F25" s="28">
        <f ca="1">$AA$7+4</f>
        <v>46387</v>
      </c>
      <c r="G25" s="28">
        <f ca="1">$AA$7+5</f>
        <v>46388</v>
      </c>
      <c r="H25" s="29">
        <f ca="1">$AA$7+6</f>
        <v>46389</v>
      </c>
      <c r="J25" s="27">
        <f ca="1">$AA$8+0</f>
        <v>46418</v>
      </c>
      <c r="K25" s="28">
        <f ca="1">$AA$8+1</f>
        <v>46419</v>
      </c>
      <c r="L25" s="28">
        <f ca="1">$AA$8+2</f>
        <v>46420</v>
      </c>
      <c r="M25" s="28">
        <f ca="1">$AA$8+3</f>
        <v>46421</v>
      </c>
      <c r="N25" s="28">
        <f ca="1">$AA$8+4</f>
        <v>46422</v>
      </c>
      <c r="O25" s="28">
        <f ca="1">$AA$8+5</f>
        <v>46423</v>
      </c>
      <c r="P25" s="29">
        <f ca="1">$AA$8+6</f>
        <v>46424</v>
      </c>
      <c r="R25" s="27">
        <f ca="1">$AA$9+0</f>
        <v>46446</v>
      </c>
      <c r="S25" s="28">
        <f ca="1">$AA$9+1</f>
        <v>46447</v>
      </c>
      <c r="T25" s="28">
        <f ca="1">$AA$9+2</f>
        <v>46448</v>
      </c>
      <c r="U25" s="28">
        <f ca="1">$AA$9+3</f>
        <v>46449</v>
      </c>
      <c r="V25" s="28">
        <f ca="1">$AA$9+4</f>
        <v>46450</v>
      </c>
      <c r="W25" s="28">
        <f ca="1">$AA$9+5</f>
        <v>46451</v>
      </c>
      <c r="X25" s="29">
        <f ca="1">$AA$9+6</f>
        <v>46452</v>
      </c>
      <c r="AB25" s="14">
        <f>IF(Holidays!A25="","",Holidays!A25)</f>
        <v>46716</v>
      </c>
    </row>
    <row r="26" ht="18" customHeight="1" spans="2:28">
      <c r="B26" s="30"/>
      <c r="C26" s="31"/>
      <c r="D26" s="31"/>
      <c r="E26" s="31"/>
      <c r="F26" s="31"/>
      <c r="G26" s="31"/>
      <c r="H26" s="32"/>
      <c r="J26" s="30"/>
      <c r="K26" s="31"/>
      <c r="L26" s="31"/>
      <c r="M26" s="31"/>
      <c r="N26" s="31"/>
      <c r="O26" s="31"/>
      <c r="P26" s="32"/>
      <c r="R26" s="30"/>
      <c r="S26" s="31"/>
      <c r="T26" s="31"/>
      <c r="U26" s="31"/>
      <c r="V26" s="31"/>
      <c r="W26" s="31"/>
      <c r="X26" s="32"/>
      <c r="AB26" s="14">
        <f>IF(Holidays!A26="","",Holidays!A26)</f>
        <v>46745</v>
      </c>
    </row>
    <row r="27" ht="13" customHeight="1" spans="2:28">
      <c r="B27" s="27">
        <f ca="1">$AA$7+7</f>
        <v>46390</v>
      </c>
      <c r="C27" s="28">
        <f ca="1">$AA$7+8</f>
        <v>46391</v>
      </c>
      <c r="D27" s="28">
        <f ca="1">$AA$7+9</f>
        <v>46392</v>
      </c>
      <c r="E27" s="28">
        <f ca="1">$AA$7+10</f>
        <v>46393</v>
      </c>
      <c r="F27" s="28">
        <f ca="1">$AA$7+11</f>
        <v>46394</v>
      </c>
      <c r="G27" s="28">
        <f ca="1">$AA$7+12</f>
        <v>46395</v>
      </c>
      <c r="H27" s="29">
        <f ca="1">$AA$7+13</f>
        <v>46396</v>
      </c>
      <c r="J27" s="27">
        <f ca="1">$AA$8+7</f>
        <v>46425</v>
      </c>
      <c r="K27" s="28">
        <f ca="1">$AA$8+8</f>
        <v>46426</v>
      </c>
      <c r="L27" s="28">
        <f ca="1">$AA$8+9</f>
        <v>46427</v>
      </c>
      <c r="M27" s="28">
        <f ca="1">$AA$8+10</f>
        <v>46428</v>
      </c>
      <c r="N27" s="28">
        <f ca="1">$AA$8+11</f>
        <v>46429</v>
      </c>
      <c r="O27" s="28">
        <f ca="1">$AA$8+12</f>
        <v>46430</v>
      </c>
      <c r="P27" s="29">
        <f ca="1">$AA$8+13</f>
        <v>46431</v>
      </c>
      <c r="R27" s="27">
        <f ca="1">$AA$9+7</f>
        <v>46453</v>
      </c>
      <c r="S27" s="28">
        <f ca="1">$AA$9+8</f>
        <v>46454</v>
      </c>
      <c r="T27" s="28">
        <f ca="1">$AA$9+9</f>
        <v>46455</v>
      </c>
      <c r="U27" s="28">
        <f ca="1">$AA$9+10</f>
        <v>46456</v>
      </c>
      <c r="V27" s="28">
        <f ca="1">$AA$9+11</f>
        <v>46457</v>
      </c>
      <c r="W27" s="28">
        <f ca="1">$AA$9+12</f>
        <v>46458</v>
      </c>
      <c r="X27" s="29">
        <f ca="1">$AA$9+13</f>
        <v>46459</v>
      </c>
      <c r="AB27" s="14">
        <f>IF(Holidays!A27="","",Holidays!A27)</f>
        <v>46746</v>
      </c>
    </row>
    <row r="28" ht="18" customHeight="1" spans="2:28">
      <c r="B28" s="30"/>
      <c r="C28" s="31"/>
      <c r="D28" s="31"/>
      <c r="E28" s="31"/>
      <c r="F28" s="31"/>
      <c r="G28" s="31"/>
      <c r="H28" s="32"/>
      <c r="J28" s="30"/>
      <c r="K28" s="31"/>
      <c r="L28" s="31"/>
      <c r="M28" s="31"/>
      <c r="N28" s="31"/>
      <c r="O28" s="31"/>
      <c r="P28" s="32"/>
      <c r="R28" s="30"/>
      <c r="S28" s="31"/>
      <c r="T28" s="31"/>
      <c r="U28" s="31"/>
      <c r="V28" s="31"/>
      <c r="W28" s="31"/>
      <c r="X28" s="32"/>
      <c r="AB28" s="14">
        <f>IF(Holidays!A28="","",Holidays!A28)</f>
        <v>46752</v>
      </c>
    </row>
    <row r="29" ht="13" customHeight="1" spans="2:28">
      <c r="B29" s="27">
        <f ca="1">$AA$7+14</f>
        <v>46397</v>
      </c>
      <c r="C29" s="28">
        <f ca="1">$AA$7+15</f>
        <v>46398</v>
      </c>
      <c r="D29" s="28">
        <f ca="1">$AA$7+16</f>
        <v>46399</v>
      </c>
      <c r="E29" s="28">
        <f ca="1">$AA$7+17</f>
        <v>46400</v>
      </c>
      <c r="F29" s="28">
        <f ca="1">$AA$7+18</f>
        <v>46401</v>
      </c>
      <c r="G29" s="28">
        <f ca="1">$AA$7+19</f>
        <v>46402</v>
      </c>
      <c r="H29" s="29">
        <f ca="1">$AA$7+20</f>
        <v>46403</v>
      </c>
      <c r="J29" s="27">
        <f ca="1">$AA$8+14</f>
        <v>46432</v>
      </c>
      <c r="K29" s="28">
        <f ca="1">$AA$8+15</f>
        <v>46433</v>
      </c>
      <c r="L29" s="28">
        <f ca="1">$AA$8+16</f>
        <v>46434</v>
      </c>
      <c r="M29" s="28">
        <f ca="1">$AA$8+17</f>
        <v>46435</v>
      </c>
      <c r="N29" s="28">
        <f ca="1">$AA$8+18</f>
        <v>46436</v>
      </c>
      <c r="O29" s="28">
        <f ca="1">$AA$8+19</f>
        <v>46437</v>
      </c>
      <c r="P29" s="29">
        <f ca="1">$AA$8+20</f>
        <v>46438</v>
      </c>
      <c r="R29" s="27">
        <f ca="1">$AA$9+14</f>
        <v>46460</v>
      </c>
      <c r="S29" s="28">
        <f ca="1">$AA$9+15</f>
        <v>46461</v>
      </c>
      <c r="T29" s="28">
        <f ca="1">$AA$9+16</f>
        <v>46462</v>
      </c>
      <c r="U29" s="28">
        <f ca="1">$AA$9+17</f>
        <v>46463</v>
      </c>
      <c r="V29" s="28">
        <f ca="1">$AA$9+18</f>
        <v>46464</v>
      </c>
      <c r="W29" s="28">
        <f ca="1">$AA$9+19</f>
        <v>46465</v>
      </c>
      <c r="X29" s="29">
        <f ca="1">$AA$9+20</f>
        <v>46466</v>
      </c>
      <c r="AB29" s="14">
        <f>IF(Holidays!A29="","",Holidays!A29)</f>
        <v>46753</v>
      </c>
    </row>
    <row r="30" ht="18" customHeight="1" spans="2:28">
      <c r="B30" s="30"/>
      <c r="C30" s="31"/>
      <c r="D30" s="31"/>
      <c r="E30" s="31"/>
      <c r="F30" s="31"/>
      <c r="G30" s="31"/>
      <c r="H30" s="32"/>
      <c r="J30" s="30"/>
      <c r="K30" s="31"/>
      <c r="L30" s="31"/>
      <c r="M30" s="31"/>
      <c r="N30" s="31"/>
      <c r="O30" s="31"/>
      <c r="P30" s="32"/>
      <c r="R30" s="30"/>
      <c r="S30" s="31"/>
      <c r="T30" s="31"/>
      <c r="U30" s="31"/>
      <c r="V30" s="31"/>
      <c r="W30" s="31"/>
      <c r="X30" s="32"/>
      <c r="AB30" s="14">
        <f>IF(Holidays!A30="","",Holidays!A30)</f>
        <v>46769</v>
      </c>
    </row>
    <row r="31" ht="13" customHeight="1" spans="2:28">
      <c r="B31" s="27">
        <f ca="1">$AA$7+21</f>
        <v>46404</v>
      </c>
      <c r="C31" s="28">
        <f ca="1">$AA$7+22</f>
        <v>46405</v>
      </c>
      <c r="D31" s="28">
        <f ca="1">$AA$7+23</f>
        <v>46406</v>
      </c>
      <c r="E31" s="28">
        <f ca="1">$AA$7+24</f>
        <v>46407</v>
      </c>
      <c r="F31" s="28">
        <f ca="1">$AA$7+25</f>
        <v>46408</v>
      </c>
      <c r="G31" s="28">
        <f ca="1">$AA$7+26</f>
        <v>46409</v>
      </c>
      <c r="H31" s="29">
        <f ca="1">$AA$7+27</f>
        <v>46410</v>
      </c>
      <c r="J31" s="27">
        <f ca="1">$AA$8+21</f>
        <v>46439</v>
      </c>
      <c r="K31" s="28">
        <f ca="1">$AA$8+22</f>
        <v>46440</v>
      </c>
      <c r="L31" s="28">
        <f ca="1">$AA$8+23</f>
        <v>46441</v>
      </c>
      <c r="M31" s="28">
        <f ca="1">$AA$8+24</f>
        <v>46442</v>
      </c>
      <c r="N31" s="28">
        <f ca="1">$AA$8+25</f>
        <v>46443</v>
      </c>
      <c r="O31" s="28">
        <f ca="1">$AA$8+26</f>
        <v>46444</v>
      </c>
      <c r="P31" s="29">
        <f ca="1">$AA$8+27</f>
        <v>46445</v>
      </c>
      <c r="R31" s="27">
        <f ca="1">$AA$9+21</f>
        <v>46467</v>
      </c>
      <c r="S31" s="28">
        <f ca="1">$AA$9+22</f>
        <v>46468</v>
      </c>
      <c r="T31" s="28">
        <f ca="1">$AA$9+23</f>
        <v>46469</v>
      </c>
      <c r="U31" s="28">
        <f ca="1">$AA$9+24</f>
        <v>46470</v>
      </c>
      <c r="V31" s="28">
        <f ca="1">$AA$9+25</f>
        <v>46471</v>
      </c>
      <c r="W31" s="28">
        <f ca="1">$AA$9+26</f>
        <v>46472</v>
      </c>
      <c r="X31" s="29">
        <f ca="1">$AA$9+27</f>
        <v>46473</v>
      </c>
      <c r="AB31" s="14">
        <f>IF(Holidays!A31="","",Holidays!A31)</f>
        <v>46804</v>
      </c>
    </row>
    <row r="32" ht="18" customHeight="1" spans="2:28">
      <c r="B32" s="30"/>
      <c r="C32" s="31"/>
      <c r="D32" s="31"/>
      <c r="E32" s="31"/>
      <c r="F32" s="31"/>
      <c r="G32" s="31"/>
      <c r="H32" s="32"/>
      <c r="J32" s="30"/>
      <c r="K32" s="31"/>
      <c r="L32" s="31"/>
      <c r="M32" s="31"/>
      <c r="N32" s="31"/>
      <c r="O32" s="31"/>
      <c r="P32" s="32"/>
      <c r="R32" s="30"/>
      <c r="S32" s="31"/>
      <c r="T32" s="31"/>
      <c r="U32" s="31"/>
      <c r="V32" s="31"/>
      <c r="W32" s="31"/>
      <c r="X32" s="32"/>
      <c r="AB32" s="14">
        <f>IF(Holidays!A32="","",Holidays!A32)</f>
        <v>46902</v>
      </c>
    </row>
    <row r="33" ht="13" customHeight="1" spans="2:28">
      <c r="B33" s="27">
        <f ca="1">$AA$7+28</f>
        <v>46411</v>
      </c>
      <c r="C33" s="28">
        <f ca="1">$AA$7+29</f>
        <v>46412</v>
      </c>
      <c r="D33" s="28">
        <f ca="1">$AA$7+30</f>
        <v>46413</v>
      </c>
      <c r="E33" s="28">
        <f ca="1">$AA$7+31</f>
        <v>46414</v>
      </c>
      <c r="F33" s="28">
        <f ca="1">$AA$7+32</f>
        <v>46415</v>
      </c>
      <c r="G33" s="28">
        <f ca="1">$AA$7+33</f>
        <v>46416</v>
      </c>
      <c r="H33" s="29">
        <f ca="1">$AA$7+34</f>
        <v>46417</v>
      </c>
      <c r="J33" s="27">
        <f ca="1">$AA$8+28</f>
        <v>46446</v>
      </c>
      <c r="K33" s="28">
        <f ca="1">$AA$8+29</f>
        <v>46447</v>
      </c>
      <c r="L33" s="28">
        <f ca="1">$AA$8+30</f>
        <v>46448</v>
      </c>
      <c r="M33" s="28">
        <f ca="1">$AA$8+31</f>
        <v>46449</v>
      </c>
      <c r="N33" s="28">
        <f ca="1">$AA$8+32</f>
        <v>46450</v>
      </c>
      <c r="O33" s="28">
        <f ca="1">$AA$8+33</f>
        <v>46451</v>
      </c>
      <c r="P33" s="29">
        <f ca="1">$AA$8+34</f>
        <v>46452</v>
      </c>
      <c r="R33" s="27">
        <f ca="1">$AA$9+28</f>
        <v>46474</v>
      </c>
      <c r="S33" s="28">
        <f ca="1">$AA$9+29</f>
        <v>46475</v>
      </c>
      <c r="T33" s="28">
        <f ca="1">$AA$9+30</f>
        <v>46476</v>
      </c>
      <c r="U33" s="28">
        <f ca="1">$AA$9+31</f>
        <v>46477</v>
      </c>
      <c r="V33" s="28">
        <f ca="1">$AA$9+32</f>
        <v>46478</v>
      </c>
      <c r="W33" s="28">
        <f ca="1">$AA$9+33</f>
        <v>46479</v>
      </c>
      <c r="X33" s="29">
        <f ca="1">$AA$9+34</f>
        <v>46480</v>
      </c>
      <c r="AB33" s="14">
        <f>IF(Holidays!A33="","",Holidays!A33)</f>
        <v>46923</v>
      </c>
    </row>
    <row r="34" ht="18" customHeight="1" spans="2:28">
      <c r="B34" s="30"/>
      <c r="C34" s="31"/>
      <c r="D34" s="31"/>
      <c r="E34" s="31"/>
      <c r="F34" s="31"/>
      <c r="G34" s="31"/>
      <c r="H34" s="32"/>
      <c r="J34" s="30"/>
      <c r="K34" s="31"/>
      <c r="L34" s="31"/>
      <c r="M34" s="31"/>
      <c r="N34" s="31"/>
      <c r="O34" s="31"/>
      <c r="P34" s="32"/>
      <c r="R34" s="30"/>
      <c r="S34" s="31"/>
      <c r="T34" s="31"/>
      <c r="U34" s="31"/>
      <c r="V34" s="31"/>
      <c r="W34" s="31"/>
      <c r="X34" s="32"/>
      <c r="AB34" s="14">
        <f>IF(Holidays!A34="","",Holidays!A34)</f>
        <v>46938</v>
      </c>
    </row>
    <row r="35" ht="13" customHeight="1" spans="2:28">
      <c r="B35" s="27">
        <f ca="1">$AA$7+35</f>
        <v>46418</v>
      </c>
      <c r="C35" s="28">
        <f ca="1">$AA$7+36</f>
        <v>46419</v>
      </c>
      <c r="D35" s="28">
        <f ca="1">$AA$7+37</f>
        <v>46420</v>
      </c>
      <c r="E35" s="28">
        <f ca="1">$AA$7+38</f>
        <v>46421</v>
      </c>
      <c r="F35" s="28">
        <f ca="1">$AA$7+39</f>
        <v>46422</v>
      </c>
      <c r="G35" s="28">
        <f ca="1">$AA$7+40</f>
        <v>46423</v>
      </c>
      <c r="H35" s="29">
        <f ca="1">$AA$7+41</f>
        <v>46424</v>
      </c>
      <c r="J35" s="27">
        <f ca="1">$AA$8+35</f>
        <v>46453</v>
      </c>
      <c r="K35" s="28">
        <f ca="1">$AA$8+36</f>
        <v>46454</v>
      </c>
      <c r="L35" s="28">
        <f ca="1">$AA$8+37</f>
        <v>46455</v>
      </c>
      <c r="M35" s="28">
        <f ca="1">$AA$8+38</f>
        <v>46456</v>
      </c>
      <c r="N35" s="28">
        <f ca="1">$AA$8+39</f>
        <v>46457</v>
      </c>
      <c r="O35" s="28">
        <f ca="1">$AA$8+40</f>
        <v>46458</v>
      </c>
      <c r="P35" s="29">
        <f ca="1">$AA$8+41</f>
        <v>46459</v>
      </c>
      <c r="R35" s="27">
        <f ca="1">$AA$9+35</f>
        <v>46481</v>
      </c>
      <c r="S35" s="28">
        <f ca="1">$AA$9+36</f>
        <v>46482</v>
      </c>
      <c r="T35" s="28">
        <f ca="1">$AA$9+37</f>
        <v>46483</v>
      </c>
      <c r="U35" s="28">
        <f ca="1">$AA$9+38</f>
        <v>46484</v>
      </c>
      <c r="V35" s="28">
        <f ca="1">$AA$9+39</f>
        <v>46485</v>
      </c>
      <c r="W35" s="28">
        <f ca="1">$AA$9+40</f>
        <v>46486</v>
      </c>
      <c r="X35" s="29">
        <f ca="1">$AA$9+41</f>
        <v>46487</v>
      </c>
      <c r="AB35" s="14">
        <f>IF(Holidays!A35="","",Holidays!A35)</f>
        <v>47000</v>
      </c>
    </row>
    <row r="36" ht="18" customHeight="1" spans="2:28">
      <c r="B36" s="33"/>
      <c r="C36" s="34"/>
      <c r="D36" s="34"/>
      <c r="E36" s="34"/>
      <c r="F36" s="34"/>
      <c r="G36" s="34"/>
      <c r="H36" s="35"/>
      <c r="J36" s="33"/>
      <c r="K36" s="34"/>
      <c r="L36" s="34"/>
      <c r="M36" s="34"/>
      <c r="N36" s="34"/>
      <c r="O36" s="34"/>
      <c r="P36" s="35"/>
      <c r="R36" s="33"/>
      <c r="S36" s="34"/>
      <c r="T36" s="34"/>
      <c r="U36" s="34"/>
      <c r="V36" s="34"/>
      <c r="W36" s="34"/>
      <c r="X36" s="35"/>
      <c r="AB36" s="14">
        <f>IF(Holidays!A36="","",Holidays!A36)</f>
        <v>47035</v>
      </c>
    </row>
    <row r="37" ht="12" customHeight="1" spans="2:28">
      <c r="B37" s="36" t="str">
        <f ca="1">IFERROR(TEXT(INDEX(Holidays!$A$2:$A$189,MATCH((YEAR($Z$7)*100+MONTH($Z$7))*100+1,Holidays!$E$2:$E$189,0)),"mmm d")&amp;"   "&amp;INDEX(Holidays!$B$2:$B$189,MATCH((YEAR($Z$7)*100+MONTH($Z$7))*100+1,Holidays!$E$2:$E$189,0)),"")</f>
        <v>Jan 1   New Year's Day</v>
      </c>
      <c r="J37" s="36" t="str">
        <f ca="1">IFERROR(TEXT(INDEX(Holidays!$A$2:$A$189,MATCH((YEAR($Z$8)*100+MONTH($Z$8))*100+1,Holidays!$E$2:$E$189,0)),"mmm d")&amp;"   "&amp;INDEX(Holidays!$B$2:$B$189,MATCH((YEAR($Z$8)*100+MONTH($Z$8))*100+1,Holidays!$E$2:$E$189,0)),"")</f>
        <v>Feb 15   Presidents' Day</v>
      </c>
      <c r="R37" s="36" t="str">
        <f ca="1">IFERROR(TEXT(INDEX(Holidays!$A$2:$A$189,MATCH((YEAR($Z$9)*100+MONTH($Z$9))*100+1,Holidays!$E$2:$E$189,0)),"mmm d")&amp;"   "&amp;INDEX(Holidays!$B$2:$B$189,MATCH((YEAR($Z$9)*100+MONTH($Z$9))*100+1,Holidays!$E$2:$E$189,0)),"")</f>
        <v/>
      </c>
      <c r="AB37" s="14">
        <f>IF(Holidays!A37="","",Holidays!A37)</f>
        <v>47067</v>
      </c>
    </row>
    <row r="38" ht="12" customHeight="1" spans="2:28">
      <c r="B38" s="36" t="str">
        <f ca="1">IFERROR(TEXT(INDEX(Holidays!$A$2:$A$189,MATCH((YEAR($Z$7)*100+MONTH($Z$7))*100+2,Holidays!$E$2:$E$189,0)),"mmm d")&amp;"   "&amp;INDEX(Holidays!$B$2:$B$189,MATCH((YEAR($Z$7)*100+MONTH($Z$7))*100+2,Holidays!$E$2:$E$189,0)),"")</f>
        <v>Jan 18   Martin Luther King Jr. Day</v>
      </c>
      <c r="J38" s="36" t="str">
        <f ca="1">IFERROR(TEXT(INDEX(Holidays!$A$2:$A$189,MATCH((YEAR($Z$8)*100+MONTH($Z$8))*100+2,Holidays!$E$2:$E$189,0)),"mmm d")&amp;"   "&amp;INDEX(Holidays!$B$2:$B$189,MATCH((YEAR($Z$8)*100+MONTH($Z$8))*100+2,Holidays!$E$2:$E$189,0)),"")</f>
        <v/>
      </c>
      <c r="R38" s="36" t="str">
        <f ca="1">IFERROR(TEXT(INDEX(Holidays!$A$2:$A$189,MATCH((YEAR($Z$9)*100+MONTH($Z$9))*100+2,Holidays!$E$2:$E$189,0)),"mmm d")&amp;"   "&amp;INDEX(Holidays!$B$2:$B$189,MATCH((YEAR($Z$9)*100+MONTH($Z$9))*100+2,Holidays!$E$2:$E$189,0)),"")</f>
        <v/>
      </c>
      <c r="AB38" s="14">
        <f>IF(Holidays!A38="","",Holidays!A38)</f>
        <v>47068</v>
      </c>
    </row>
    <row r="39" ht="12" customHeight="1" spans="2:28">
      <c r="B39" s="36" t="str">
        <f ca="1">IFERROR(TEXT(INDEX(Holidays!$A$2:$A$189,MATCH((YEAR($Z$7)*100+MONTH($Z$7))*100+3,Holidays!$E$2:$E$189,0)),"mmm d")&amp;"   "&amp;INDEX(Holidays!$B$2:$B$189,MATCH((YEAR($Z$7)*100+MONTH($Z$7))*100+3,Holidays!$E$2:$E$189,0)),"")</f>
        <v/>
      </c>
      <c r="J39" s="36" t="str">
        <f ca="1">IFERROR(TEXT(INDEX(Holidays!$A$2:$A$189,MATCH((YEAR($Z$8)*100+MONTH($Z$8))*100+3,Holidays!$E$2:$E$189,0)),"mmm d")&amp;"   "&amp;INDEX(Holidays!$B$2:$B$189,MATCH((YEAR($Z$8)*100+MONTH($Z$8))*100+3,Holidays!$E$2:$E$189,0)),"")</f>
        <v/>
      </c>
      <c r="R39" s="36" t="str">
        <f ca="1">IFERROR(TEXT(INDEX(Holidays!$A$2:$A$189,MATCH((YEAR($Z$9)*100+MONTH($Z$9))*100+3,Holidays!$E$2:$E$189,0)),"mmm d")&amp;"   "&amp;INDEX(Holidays!$B$2:$B$189,MATCH((YEAR($Z$9)*100+MONTH($Z$9))*100+3,Holidays!$E$2:$E$189,0)),"")</f>
        <v/>
      </c>
      <c r="AB39" s="14">
        <f>IF(Holidays!A39="","",Holidays!A39)</f>
        <v>47080</v>
      </c>
    </row>
    <row r="40" spans="2:28">
      <c r="AB40" s="14">
        <f>IF(Holidays!A40="","",Holidays!A40)</f>
        <v>47112</v>
      </c>
    </row>
    <row r="41" ht="16" customHeight="1" spans="2:28">
      <c r="B41" s="38" t="s">
        <v>6</v>
      </c>
      <c r="AB41" s="14">
        <f>IF(Holidays!A41="","",Holidays!A41)</f>
        <v>47119</v>
      </c>
    </row>
    <row r="42" spans="2:28">
      <c r="AB42" s="14">
        <f>IF(Holidays!A42="","",Holidays!A42)</f>
        <v>47133</v>
      </c>
    </row>
    <row r="43" spans="2:28">
      <c r="AB43" s="14">
        <f>IF(Holidays!A43="","",Holidays!A43)</f>
        <v>47138</v>
      </c>
    </row>
    <row r="44" spans="2:28">
      <c r="AB44" s="14">
        <f>IF(Holidays!A44="","",Holidays!A44)</f>
        <v>47168</v>
      </c>
    </row>
    <row r="45" spans="2:28">
      <c r="AB45" s="14">
        <f>IF(Holidays!A45="","",Holidays!A45)</f>
        <v>47266</v>
      </c>
    </row>
    <row r="46" spans="2:28">
      <c r="AB46" s="14">
        <f>IF(Holidays!A46="","",Holidays!A46)</f>
        <v>47288</v>
      </c>
    </row>
    <row r="47" spans="2:28">
      <c r="AB47" s="14">
        <f>IF(Holidays!A47="","",Holidays!A47)</f>
        <v>47303</v>
      </c>
    </row>
    <row r="48" spans="2:28">
      <c r="AB48" s="14">
        <f>IF(Holidays!A48="","",Holidays!A48)</f>
        <v>47364</v>
      </c>
    </row>
    <row r="49" spans="28:28">
      <c r="AB49" s="14">
        <f>IF(Holidays!A49="","",Holidays!A49)</f>
        <v>47399</v>
      </c>
    </row>
    <row r="50" spans="28:28">
      <c r="AB50" s="14">
        <f>IF(Holidays!A50="","",Holidays!A50)</f>
        <v>47433</v>
      </c>
    </row>
    <row r="51" spans="28:28">
      <c r="AB51" s="14">
        <f>IF(Holidays!A51="","",Holidays!A51)</f>
        <v>47434</v>
      </c>
    </row>
    <row r="52" spans="28:28">
      <c r="AB52" s="14">
        <f>IF(Holidays!A52="","",Holidays!A52)</f>
        <v>47444</v>
      </c>
    </row>
    <row r="53" spans="28:28">
      <c r="AB53" s="14">
        <f>IF(Holidays!A53="","",Holidays!A53)</f>
        <v>47477</v>
      </c>
    </row>
    <row r="54" spans="28:28">
      <c r="AB54" s="14">
        <f>IF(Holidays!A54="","",Holidays!A54)</f>
        <v>47484</v>
      </c>
    </row>
    <row r="55" spans="28:28">
      <c r="AB55" s="14">
        <f>IF(Holidays!A55="","",Holidays!A55)</f>
        <v>47504</v>
      </c>
    </row>
    <row r="56" spans="28:28">
      <c r="AB56" s="14">
        <f>IF(Holidays!A56="","",Holidays!A56)</f>
        <v>47532</v>
      </c>
    </row>
    <row r="57" spans="28:28">
      <c r="AB57" s="14">
        <f>IF(Holidays!A57="","",Holidays!A57)</f>
        <v>47630</v>
      </c>
    </row>
    <row r="58" spans="28:28">
      <c r="AB58" s="14">
        <f>IF(Holidays!A58="","",Holidays!A58)</f>
        <v>47653</v>
      </c>
    </row>
    <row r="59" spans="28:28">
      <c r="AB59" s="14">
        <f>IF(Holidays!A59="","",Holidays!A59)</f>
        <v>47668</v>
      </c>
    </row>
    <row r="60" spans="28:28">
      <c r="AB60" s="14">
        <f>IF(Holidays!A60="","",Holidays!A60)</f>
        <v>47728</v>
      </c>
    </row>
    <row r="61" spans="28:28">
      <c r="AB61" s="14">
        <f>IF(Holidays!A61="","",Holidays!A61)</f>
        <v>47770</v>
      </c>
    </row>
    <row r="62" spans="28:28">
      <c r="AB62" s="14">
        <f>IF(Holidays!A62="","",Holidays!A62)</f>
        <v>47798</v>
      </c>
    </row>
    <row r="63" spans="28:28">
      <c r="AB63" s="14">
        <f>IF(Holidays!A63="","",Holidays!A63)</f>
        <v>47815</v>
      </c>
    </row>
    <row r="64" spans="28:28">
      <c r="AB64" s="14">
        <f>IF(Holidays!A64="","",Holidays!A64)</f>
        <v>47842</v>
      </c>
    </row>
    <row r="65" spans="28:28">
      <c r="AB65" s="14">
        <f>IF(Holidays!A65="","",Holidays!A65)</f>
        <v>47849</v>
      </c>
    </row>
    <row r="66" spans="28:28">
      <c r="AB66" s="14">
        <f>IF(Holidays!A66="","",Holidays!A66)</f>
        <v>47868</v>
      </c>
    </row>
    <row r="67" spans="28:28">
      <c r="AB67" s="14">
        <f>IF(Holidays!A67="","",Holidays!A67)</f>
        <v>47896</v>
      </c>
    </row>
    <row r="68" spans="28:28">
      <c r="AB68" s="14">
        <f>IF(Holidays!A68="","",Holidays!A68)</f>
        <v>47994</v>
      </c>
    </row>
    <row r="69" spans="28:28">
      <c r="AB69" s="14">
        <f>IF(Holidays!A69="","",Holidays!A69)</f>
        <v>48018</v>
      </c>
    </row>
    <row r="70" spans="28:28">
      <c r="AB70" s="14">
        <f>IF(Holidays!A70="","",Holidays!A70)</f>
        <v>48033</v>
      </c>
    </row>
    <row r="71" spans="28:28">
      <c r="AB71" s="14">
        <f>IF(Holidays!A71="","",Holidays!A71)</f>
        <v>48092</v>
      </c>
    </row>
    <row r="72" spans="28:28">
      <c r="AB72" s="14">
        <f>IF(Holidays!A72="","",Holidays!A72)</f>
        <v>48134</v>
      </c>
    </row>
    <row r="73" spans="28:28">
      <c r="AB73" s="14">
        <f>IF(Holidays!A73="","",Holidays!A73)</f>
        <v>48163</v>
      </c>
    </row>
    <row r="74" spans="28:28">
      <c r="AB74" s="14">
        <f>IF(Holidays!A74="","",Holidays!A74)</f>
        <v>48179</v>
      </c>
    </row>
    <row r="75" spans="28:28">
      <c r="AB75" s="14">
        <f>IF(Holidays!A75="","",Holidays!A75)</f>
        <v>48207</v>
      </c>
    </row>
    <row r="76" spans="28:28">
      <c r="AB76" s="14">
        <f>IF(Holidays!A76="","",Holidays!A76)</f>
        <v>48214</v>
      </c>
    </row>
    <row r="77" spans="28:28">
      <c r="AB77" s="14">
        <f>IF(Holidays!A77="","",Holidays!A77)</f>
        <v>48232</v>
      </c>
    </row>
    <row r="78" spans="28:28">
      <c r="AB78" s="14">
        <f>IF(Holidays!A78="","",Holidays!A78)</f>
        <v>48260</v>
      </c>
    </row>
    <row r="79" spans="28:28">
      <c r="AB79" s="14">
        <f>IF(Holidays!A79="","",Holidays!A79)</f>
        <v>48365</v>
      </c>
    </row>
    <row r="80" spans="28:28">
      <c r="AB80" s="14">
        <f>IF(Holidays!A80="","",Holidays!A80)</f>
        <v>48383</v>
      </c>
    </row>
    <row r="81" spans="28:28">
      <c r="AB81" s="14">
        <f>IF(Holidays!A81="","",Holidays!A81)</f>
        <v>48384</v>
      </c>
    </row>
    <row r="82" spans="28:28">
      <c r="AB82" s="14">
        <f>IF(Holidays!A82="","",Holidays!A82)</f>
        <v>48399</v>
      </c>
    </row>
    <row r="83" spans="28:28">
      <c r="AB83" s="14">
        <f>IF(Holidays!A83="","",Holidays!A83)</f>
        <v>48400</v>
      </c>
    </row>
    <row r="84" spans="28:28">
      <c r="AB84" s="14">
        <f>IF(Holidays!A84="","",Holidays!A84)</f>
        <v>48463</v>
      </c>
    </row>
    <row r="85" spans="28:28">
      <c r="AB85" s="14">
        <f>IF(Holidays!A85="","",Holidays!A85)</f>
        <v>48498</v>
      </c>
    </row>
    <row r="86" spans="28:28">
      <c r="AB86" s="14">
        <f>IF(Holidays!A86="","",Holidays!A86)</f>
        <v>48529</v>
      </c>
    </row>
    <row r="87" spans="28:28">
      <c r="AB87" s="14">
        <f>IF(Holidays!A87="","",Holidays!A87)</f>
        <v>48543</v>
      </c>
    </row>
    <row r="88" spans="28:28">
      <c r="AB88" s="14">
        <f>IF(Holidays!A88="","",Holidays!A88)</f>
        <v>48572</v>
      </c>
    </row>
    <row r="89" spans="28:28">
      <c r="AB89" s="14">
        <f>IF(Holidays!A89="","",Holidays!A89)</f>
        <v>48573</v>
      </c>
    </row>
    <row r="90" spans="28:28">
      <c r="AB90" s="14">
        <f>IF(Holidays!A90="","",Holidays!A90)</f>
        <v>48579</v>
      </c>
    </row>
    <row r="91" spans="28:28">
      <c r="AB91" s="14">
        <f>IF(Holidays!A91="","",Holidays!A91)</f>
        <v>48580</v>
      </c>
    </row>
    <row r="92" spans="28:28">
      <c r="AB92" s="14">
        <f>IF(Holidays!A92="","",Holidays!A92)</f>
        <v>48596</v>
      </c>
    </row>
    <row r="93" spans="28:28">
      <c r="AB93" s="14">
        <f>IF(Holidays!A93="","",Holidays!A93)</f>
        <v>48599</v>
      </c>
    </row>
    <row r="94" spans="28:28">
      <c r="AB94" s="14">
        <f>IF(Holidays!A94="","",Holidays!A94)</f>
        <v>48631</v>
      </c>
    </row>
    <row r="95" spans="28:28">
      <c r="AB95" s="14">
        <f>IF(Holidays!A95="","",Holidays!A95)</f>
        <v>48729</v>
      </c>
    </row>
    <row r="96" spans="28:28">
      <c r="AB96" s="14">
        <f>IF(Holidays!A96="","",Holidays!A96)</f>
        <v>48749</v>
      </c>
    </row>
    <row r="97" spans="28:28">
      <c r="AB97" s="14">
        <f>IF(Holidays!A97="","",Holidays!A97)</f>
        <v>48750</v>
      </c>
    </row>
    <row r="98" spans="28:28">
      <c r="AB98" s="14">
        <f>IF(Holidays!A98="","",Holidays!A98)</f>
        <v>48764</v>
      </c>
    </row>
    <row r="99" spans="28:28">
      <c r="AB99" s="14">
        <f>IF(Holidays!A99="","",Holidays!A99)</f>
        <v>48827</v>
      </c>
    </row>
    <row r="100" spans="28:28">
      <c r="AB100" s="14">
        <f>IF(Holidays!A100="","",Holidays!A100)</f>
        <v>48862</v>
      </c>
    </row>
    <row r="101" spans="28:28">
      <c r="AB101" s="14">
        <f>IF(Holidays!A101="","",Holidays!A101)</f>
        <v>48894</v>
      </c>
    </row>
    <row r="102" spans="28:28">
      <c r="AB102" s="14">
        <f>IF(Holidays!A102="","",Holidays!A102)</f>
        <v>48907</v>
      </c>
    </row>
    <row r="103" spans="28:28">
      <c r="AB103" s="14">
        <f>IF(Holidays!A103="","",Holidays!A103)</f>
        <v>48938</v>
      </c>
    </row>
    <row r="104" spans="28:28">
      <c r="AB104" s="14">
        <f>IF(Holidays!A104="","",Holidays!A104)</f>
        <v>48939</v>
      </c>
    </row>
    <row r="105" spans="28:28">
      <c r="AB105" s="14">
        <f>IF(Holidays!A105="","",Holidays!A105)</f>
        <v>48945</v>
      </c>
    </row>
    <row r="106" spans="28:28">
      <c r="AB106" s="14">
        <f>IF(Holidays!A106="","",Holidays!A106)</f>
        <v>48946</v>
      </c>
    </row>
    <row r="107" spans="28:28">
      <c r="AB107" s="14">
        <f>IF(Holidays!A107="","",Holidays!A107)</f>
        <v>48960</v>
      </c>
    </row>
    <row r="108" spans="28:28">
      <c r="AB108" s="14">
        <f>IF(Holidays!A108="","",Holidays!A108)</f>
        <v>48995</v>
      </c>
    </row>
    <row r="109" spans="28:28">
      <c r="AB109" s="14">
        <f>IF(Holidays!A109="","",Holidays!A109)</f>
        <v>49093</v>
      </c>
    </row>
    <row r="110" spans="28:28">
      <c r="AB110" s="14">
        <f>IF(Holidays!A110="","",Holidays!A110)</f>
        <v>49114</v>
      </c>
    </row>
    <row r="111" spans="28:28">
      <c r="AB111" s="14">
        <f>IF(Holidays!A111="","",Holidays!A111)</f>
        <v>49129</v>
      </c>
    </row>
    <row r="112" spans="28:28">
      <c r="AB112" s="14">
        <f>IF(Holidays!A112="","",Holidays!A112)</f>
        <v>49191</v>
      </c>
    </row>
    <row r="113" spans="28:28">
      <c r="AB113" s="14">
        <f>IF(Holidays!A113="","",Holidays!A113)</f>
        <v>49226</v>
      </c>
    </row>
    <row r="114" spans="28:28">
      <c r="AB114" s="14">
        <f>IF(Holidays!A114="","",Holidays!A114)</f>
        <v>49258</v>
      </c>
    </row>
    <row r="115" spans="28:28">
      <c r="AB115" s="14">
        <f>IF(Holidays!A115="","",Holidays!A115)</f>
        <v>49259</v>
      </c>
    </row>
    <row r="116" spans="28:28">
      <c r="AB116" s="14">
        <f>IF(Holidays!A116="","",Holidays!A116)</f>
        <v>49271</v>
      </c>
    </row>
    <row r="117" spans="28:28">
      <c r="AB117" s="14">
        <f>IF(Holidays!A117="","",Holidays!A117)</f>
        <v>49303</v>
      </c>
    </row>
    <row r="118" spans="28:28">
      <c r="AB118" s="14">
        <f>IF(Holidays!A118="","",Holidays!A118)</f>
        <v>49310</v>
      </c>
    </row>
    <row r="119" spans="28:28">
      <c r="AB119" s="14">
        <f>IF(Holidays!A119="","",Holidays!A119)</f>
        <v>49324</v>
      </c>
    </row>
    <row r="120" spans="28:28">
      <c r="AB120" s="14">
        <f>IF(Holidays!A120="","",Holidays!A120)</f>
        <v>49359</v>
      </c>
    </row>
    <row r="121" spans="28:28">
      <c r="AB121" s="14">
        <f>IF(Holidays!A121="","",Holidays!A121)</f>
        <v>49457</v>
      </c>
    </row>
    <row r="122" spans="28:28">
      <c r="AB122" s="14">
        <f>IF(Holidays!A122="","",Holidays!A122)</f>
        <v>49479</v>
      </c>
    </row>
    <row r="123" spans="28:28">
      <c r="AB123" s="14">
        <f>IF(Holidays!A123="","",Holidays!A123)</f>
        <v>49494</v>
      </c>
    </row>
    <row r="124" spans="28:28">
      <c r="AB124" s="14">
        <f>IF(Holidays!A124="","",Holidays!A124)</f>
        <v>49555</v>
      </c>
    </row>
    <row r="125" spans="28:28">
      <c r="AB125" s="14">
        <f>IF(Holidays!A125="","",Holidays!A125)</f>
        <v>49590</v>
      </c>
    </row>
    <row r="126" spans="28:28">
      <c r="AB126" s="14">
        <f>IF(Holidays!A126="","",Holidays!A126)</f>
        <v>49624</v>
      </c>
    </row>
    <row r="127" spans="28:28">
      <c r="AB127" s="14">
        <f>IF(Holidays!A127="","",Holidays!A127)</f>
        <v>49625</v>
      </c>
    </row>
    <row r="128" spans="28:28">
      <c r="AB128" s="14">
        <f>IF(Holidays!A128="","",Holidays!A128)</f>
        <v>49635</v>
      </c>
    </row>
    <row r="129" spans="28:28">
      <c r="AB129" s="14">
        <f>IF(Holidays!A129="","",Holidays!A129)</f>
        <v>49668</v>
      </c>
    </row>
    <row r="130" spans="28:28">
      <c r="AB130" s="14" t="str">
        <f>IF(Holidays!A130="","",Holidays!A130)</f>
        <v/>
      </c>
    </row>
    <row r="131" spans="28:28">
      <c r="AB131" s="14" t="str">
        <f>IF(Holidays!A131="","",Holidays!A131)</f>
        <v/>
      </c>
    </row>
    <row r="132" spans="28:28">
      <c r="AB132" s="14" t="str">
        <f>IF(Holidays!A132="","",Holidays!A132)</f>
        <v/>
      </c>
    </row>
    <row r="133" spans="28:28">
      <c r="AB133" s="14" t="str">
        <f>IF(Holidays!A133="","",Holidays!A133)</f>
        <v/>
      </c>
    </row>
    <row r="134" spans="28:28">
      <c r="AB134" s="14" t="str">
        <f>IF(Holidays!A134="","",Holidays!A134)</f>
        <v/>
      </c>
    </row>
    <row r="135" spans="28:28">
      <c r="AB135" s="14" t="str">
        <f>IF(Holidays!A135="","",Holidays!A135)</f>
        <v/>
      </c>
    </row>
    <row r="136" spans="28:28">
      <c r="AB136" s="14" t="str">
        <f>IF(Holidays!A136="","",Holidays!A136)</f>
        <v/>
      </c>
    </row>
    <row r="137" spans="28:28">
      <c r="AB137" s="14" t="str">
        <f>IF(Holidays!A137="","",Holidays!A137)</f>
        <v/>
      </c>
    </row>
    <row r="138" spans="28:28">
      <c r="AB138" s="14" t="str">
        <f>IF(Holidays!A138="","",Holidays!A138)</f>
        <v/>
      </c>
    </row>
    <row r="139" spans="28:28">
      <c r="AB139" s="14" t="str">
        <f>IF(Holidays!A139="","",Holidays!A139)</f>
        <v/>
      </c>
    </row>
    <row r="140" spans="28:28">
      <c r="AB140" s="14" t="str">
        <f>IF(Holidays!A140="","",Holidays!A140)</f>
        <v/>
      </c>
    </row>
    <row r="141" spans="28:28">
      <c r="AB141" s="14" t="str">
        <f>IF(Holidays!A141="","",Holidays!A141)</f>
        <v/>
      </c>
    </row>
    <row r="142" spans="28:28">
      <c r="AB142" s="14" t="str">
        <f>IF(Holidays!A142="","",Holidays!A142)</f>
        <v/>
      </c>
    </row>
    <row r="143" spans="28:28">
      <c r="AB143" s="14" t="str">
        <f>IF(Holidays!A143="","",Holidays!A143)</f>
        <v/>
      </c>
    </row>
    <row r="144" spans="28:28">
      <c r="AB144" s="14" t="str">
        <f>IF(Holidays!A144="","",Holidays!A144)</f>
        <v/>
      </c>
    </row>
    <row r="145" spans="28:28">
      <c r="AB145" s="14" t="str">
        <f>IF(Holidays!A145="","",Holidays!A145)</f>
        <v/>
      </c>
    </row>
    <row r="146" spans="28:28">
      <c r="AB146" s="14" t="str">
        <f>IF(Holidays!A146="","",Holidays!A146)</f>
        <v/>
      </c>
    </row>
    <row r="147" spans="28:28">
      <c r="AB147" s="14" t="str">
        <f>IF(Holidays!A147="","",Holidays!A147)</f>
        <v/>
      </c>
    </row>
    <row r="148" spans="28:28">
      <c r="AB148" s="14" t="str">
        <f>IF(Holidays!A148="","",Holidays!A148)</f>
        <v/>
      </c>
    </row>
    <row r="149" spans="28:28">
      <c r="AB149" s="14" t="str">
        <f>IF(Holidays!A149="","",Holidays!A149)</f>
        <v/>
      </c>
    </row>
    <row r="150" spans="28:28">
      <c r="AB150" s="14" t="str">
        <f>IF(Holidays!A150="","",Holidays!A150)</f>
        <v/>
      </c>
    </row>
    <row r="151" spans="28:28">
      <c r="AB151" s="14" t="str">
        <f>IF(Holidays!A151="","",Holidays!A151)</f>
        <v/>
      </c>
    </row>
    <row r="152" spans="28:28">
      <c r="AB152" s="14" t="str">
        <f>IF(Holidays!A152="","",Holidays!A152)</f>
        <v/>
      </c>
    </row>
    <row r="153" spans="28:28">
      <c r="AB153" s="14" t="str">
        <f>IF(Holidays!A153="","",Holidays!A153)</f>
        <v/>
      </c>
    </row>
    <row r="154" spans="28:28">
      <c r="AB154" s="14" t="str">
        <f>IF(Holidays!A154="","",Holidays!A154)</f>
        <v/>
      </c>
    </row>
    <row r="155" spans="28:28">
      <c r="AB155" s="14" t="str">
        <f>IF(Holidays!A155="","",Holidays!A155)</f>
        <v/>
      </c>
    </row>
    <row r="156" spans="28:28">
      <c r="AB156" s="14" t="str">
        <f>IF(Holidays!A156="","",Holidays!A156)</f>
        <v/>
      </c>
    </row>
    <row r="157" spans="28:28">
      <c r="AB157" s="14" t="str">
        <f>IF(Holidays!A157="","",Holidays!A157)</f>
        <v/>
      </c>
    </row>
    <row r="158" spans="28:28">
      <c r="AB158" s="14" t="str">
        <f>IF(Holidays!A158="","",Holidays!A158)</f>
        <v/>
      </c>
    </row>
    <row r="159" spans="28:28">
      <c r="AB159" s="14" t="str">
        <f>IF(Holidays!A159="","",Holidays!A159)</f>
        <v/>
      </c>
    </row>
    <row r="160" spans="28:28">
      <c r="AB160" s="14" t="str">
        <f>IF(Holidays!A160="","",Holidays!A160)</f>
        <v/>
      </c>
    </row>
    <row r="161" spans="28:28">
      <c r="AB161" s="14" t="str">
        <f>IF(Holidays!A161="","",Holidays!A161)</f>
        <v/>
      </c>
    </row>
    <row r="162" spans="28:28">
      <c r="AB162" s="14" t="str">
        <f>IF(Holidays!A162="","",Holidays!A162)</f>
        <v/>
      </c>
    </row>
    <row r="163" spans="28:28">
      <c r="AB163" s="14" t="str">
        <f>IF(Holidays!A163="","",Holidays!A163)</f>
        <v/>
      </c>
    </row>
    <row r="164" spans="28:28">
      <c r="AB164" s="14" t="str">
        <f>IF(Holidays!A164="","",Holidays!A164)</f>
        <v/>
      </c>
    </row>
    <row r="165" spans="28:28">
      <c r="AB165" s="14" t="str">
        <f>IF(Holidays!A165="","",Holidays!A165)</f>
        <v/>
      </c>
    </row>
    <row r="166" spans="28:28">
      <c r="AB166" s="14" t="str">
        <f>IF(Holidays!A166="","",Holidays!A166)</f>
        <v/>
      </c>
    </row>
    <row r="167" spans="28:28">
      <c r="AB167" s="14" t="str">
        <f>IF(Holidays!A167="","",Holidays!A167)</f>
        <v/>
      </c>
    </row>
    <row r="168" spans="28:28">
      <c r="AB168" s="14" t="str">
        <f>IF(Holidays!A168="","",Holidays!A168)</f>
        <v/>
      </c>
    </row>
    <row r="169" spans="28:28">
      <c r="AB169" s="14" t="str">
        <f>IF(Holidays!A169="","",Holidays!A169)</f>
        <v/>
      </c>
    </row>
    <row r="170" spans="28:28">
      <c r="AB170" s="14" t="str">
        <f>IF(Holidays!A170="","",Holidays!A170)</f>
        <v/>
      </c>
    </row>
    <row r="171" spans="28:28">
      <c r="AB171" s="14" t="str">
        <f>IF(Holidays!A171="","",Holidays!A171)</f>
        <v/>
      </c>
    </row>
    <row r="172" spans="28:28">
      <c r="AB172" s="14" t="str">
        <f>IF(Holidays!A172="","",Holidays!A172)</f>
        <v/>
      </c>
    </row>
    <row r="173" spans="28:28">
      <c r="AB173" s="14" t="str">
        <f>IF(Holidays!A173="","",Holidays!A173)</f>
        <v/>
      </c>
    </row>
    <row r="174" spans="28:28">
      <c r="AB174" s="14" t="str">
        <f>IF(Holidays!A174="","",Holidays!A174)</f>
        <v/>
      </c>
    </row>
    <row r="175" spans="28:28">
      <c r="AB175" s="14" t="str">
        <f>IF(Holidays!A175="","",Holidays!A175)</f>
        <v/>
      </c>
    </row>
    <row r="176" spans="28:28">
      <c r="AB176" s="14" t="str">
        <f>IF(Holidays!A176="","",Holidays!A176)</f>
        <v/>
      </c>
    </row>
    <row r="177" spans="28:28">
      <c r="AB177" s="14" t="str">
        <f>IF(Holidays!A177="","",Holidays!A177)</f>
        <v/>
      </c>
    </row>
    <row r="178" spans="28:28">
      <c r="AB178" s="14" t="str">
        <f>IF(Holidays!A178="","",Holidays!A178)</f>
        <v/>
      </c>
    </row>
    <row r="179" spans="28:28">
      <c r="AB179" s="14" t="str">
        <f>IF(Holidays!A179="","",Holidays!A179)</f>
        <v/>
      </c>
    </row>
    <row r="180" spans="28:28">
      <c r="AB180" s="14" t="str">
        <f>IF(Holidays!A180="","",Holidays!A180)</f>
        <v/>
      </c>
    </row>
    <row r="181" spans="28:28">
      <c r="AB181" s="14" t="str">
        <f>IF(Holidays!A181="","",Holidays!A181)</f>
        <v/>
      </c>
    </row>
    <row r="182" spans="28:28">
      <c r="AB182" s="14" t="str">
        <f>IF(Holidays!A182="","",Holidays!A182)</f>
        <v/>
      </c>
    </row>
    <row r="183" spans="28:28">
      <c r="AB183" s="14" t="str">
        <f>IF(Holidays!A183="","",Holidays!A183)</f>
        <v/>
      </c>
    </row>
    <row r="184" spans="28:28">
      <c r="AB184" s="14" t="str">
        <f>IF(Holidays!A184="","",Holidays!A184)</f>
        <v/>
      </c>
    </row>
    <row r="185" spans="28:28">
      <c r="AB185" s="14" t="str">
        <f>IF(Holidays!A185="","",Holidays!A185)</f>
        <v/>
      </c>
    </row>
    <row r="186" spans="28:28">
      <c r="AB186" s="14" t="str">
        <f>IF(Holidays!A186="","",Holidays!A186)</f>
        <v/>
      </c>
    </row>
    <row r="187" spans="28:28">
      <c r="AB187" s="14" t="str">
        <f>IF(Holidays!A187="","",Holidays!A187)</f>
        <v/>
      </c>
    </row>
    <row r="188" spans="28:28">
      <c r="AB188" s="14" t="str">
        <f>IF(Holidays!A188="","",Holidays!A188)</f>
        <v/>
      </c>
    </row>
    <row r="189" spans="28:28">
      <c r="AB189" s="14" t="str">
        <f>IF(Holidays!A189="","",Holidays!A189)</f>
        <v/>
      </c>
    </row>
  </sheetData>
  <mergeCells count="33">
    <mergeCell ref="B2:X2"/>
    <mergeCell ref="B3:C3"/>
    <mergeCell ref="D3:E3"/>
    <mergeCell ref="F3:H3"/>
    <mergeCell ref="I3:K3"/>
    <mergeCell ref="L3:O3"/>
    <mergeCell ref="P3:Q3"/>
    <mergeCell ref="R3:X3"/>
    <mergeCell ref="B5:H5"/>
    <mergeCell ref="J5:P5"/>
    <mergeCell ref="R5:X5"/>
    <mergeCell ref="B19:H19"/>
    <mergeCell ref="J19:P19"/>
    <mergeCell ref="R19:X19"/>
    <mergeCell ref="B20:H20"/>
    <mergeCell ref="J20:P20"/>
    <mergeCell ref="R20:X20"/>
    <mergeCell ref="B21:H21"/>
    <mergeCell ref="J21:P21"/>
    <mergeCell ref="R21:X21"/>
    <mergeCell ref="B23:H23"/>
    <mergeCell ref="J23:P23"/>
    <mergeCell ref="R23:X23"/>
    <mergeCell ref="B37:H37"/>
    <mergeCell ref="J37:P37"/>
    <mergeCell ref="R37:X37"/>
    <mergeCell ref="B38:H38"/>
    <mergeCell ref="J38:P38"/>
    <mergeCell ref="R38:X38"/>
    <mergeCell ref="B39:H39"/>
    <mergeCell ref="J39:P39"/>
    <mergeCell ref="R39:X39"/>
    <mergeCell ref="B41:X41"/>
  </mergeCells>
  <conditionalFormatting sqref="B7:H7">
    <cfRule type="expression" dxfId="0" priority="1" stopIfTrue="1">
      <formula>MONTH(B$7)&lt;&gt;MONTH($Z$4)</formula>
    </cfRule>
    <cfRule type="expression" dxfId="1" priority="2" stopIfTrue="1">
      <formula>AND(MONTH(B$7)=MONTH($Z$4),COUNTIF($AB$2:$AB$189,B$7)&gt;0,OR(WEEKDAY(B$7)=1,WEEKDAY(B$7)=7))</formula>
    </cfRule>
    <cfRule type="expression" dxfId="2" priority="3" stopIfTrue="1">
      <formula>AND(MONTH(B$7)=MONTH($Z$4),COUNTIF($AB$2:$AB$189,B$7)&gt;0)</formula>
    </cfRule>
    <cfRule type="expression" dxfId="3" priority="4" stopIfTrue="1">
      <formula>OR(WEEKDAY(B$7)=1,WEEKDAY(B$7)=7)</formula>
    </cfRule>
  </conditionalFormatting>
  <conditionalFormatting sqref="J7:P7">
    <cfRule type="expression" dxfId="0" priority="37" stopIfTrue="1">
      <formula>MONTH(J$7)&lt;&gt;MONTH($Z$5)</formula>
    </cfRule>
    <cfRule type="expression" dxfId="1" priority="38" stopIfTrue="1">
      <formula>AND(MONTH(J$7)=MONTH($Z$5),COUNTIF($AB$2:$AB$189,J$7)&gt;0,OR(WEEKDAY(J$7)=1,WEEKDAY(J$7)=7))</formula>
    </cfRule>
    <cfRule type="expression" dxfId="2" priority="39" stopIfTrue="1">
      <formula>AND(MONTH(J$7)=MONTH($Z$5),COUNTIF($AB$2:$AB$189,J$7)&gt;0)</formula>
    </cfRule>
    <cfRule type="expression" dxfId="3" priority="40" stopIfTrue="1">
      <formula>OR(WEEKDAY(J$7)=1,WEEKDAY(J$7)=7)</formula>
    </cfRule>
  </conditionalFormatting>
  <conditionalFormatting sqref="R7:X7">
    <cfRule type="expression" dxfId="0" priority="73" stopIfTrue="1">
      <formula>MONTH(R$7)&lt;&gt;MONTH($Z$6)</formula>
    </cfRule>
    <cfRule type="expression" dxfId="1" priority="74" stopIfTrue="1">
      <formula>AND(MONTH(R$7)=MONTH($Z$6),COUNTIF($AB$2:$AB$189,R$7)&gt;0,OR(WEEKDAY(R$7)=1,WEEKDAY(R$7)=7))</formula>
    </cfRule>
    <cfRule type="expression" dxfId="2" priority="75" stopIfTrue="1">
      <formula>AND(MONTH(R$7)=MONTH($Z$6),COUNTIF($AB$2:$AB$189,R$7)&gt;0)</formula>
    </cfRule>
    <cfRule type="expression" dxfId="3" priority="76" stopIfTrue="1">
      <formula>OR(WEEKDAY(R$7)=1,WEEKDAY(R$7)=7)</formula>
    </cfRule>
  </conditionalFormatting>
  <conditionalFormatting sqref="B8:H8">
    <cfRule type="expression" dxfId="4" priority="5" stopIfTrue="1">
      <formula>MONTH(B$7)&lt;&gt;MONTH($Z$4)</formula>
    </cfRule>
    <cfRule type="expression" dxfId="3" priority="6" stopIfTrue="1">
      <formula>OR(WEEKDAY(B$7)=1,WEEKDAY(B$7)=7)</formula>
    </cfRule>
  </conditionalFormatting>
  <conditionalFormatting sqref="J8:P8">
    <cfRule type="expression" dxfId="4" priority="41" stopIfTrue="1">
      <formula>MONTH(J$7)&lt;&gt;MONTH($Z$5)</formula>
    </cfRule>
    <cfRule type="expression" dxfId="3" priority="42" stopIfTrue="1">
      <formula>OR(WEEKDAY(J$7)=1,WEEKDAY(J$7)=7)</formula>
    </cfRule>
  </conditionalFormatting>
  <conditionalFormatting sqref="R8:X8">
    <cfRule type="expression" dxfId="4" priority="77" stopIfTrue="1">
      <formula>MONTH(R$7)&lt;&gt;MONTH($Z$6)</formula>
    </cfRule>
    <cfRule type="expression" dxfId="3" priority="78" stopIfTrue="1">
      <formula>OR(WEEKDAY(R$7)=1,WEEKDAY(R$7)=7)</formula>
    </cfRule>
  </conditionalFormatting>
  <conditionalFormatting sqref="B9:H9">
    <cfRule type="expression" dxfId="0" priority="7" stopIfTrue="1">
      <formula>MONTH(B$9)&lt;&gt;MONTH($Z$4)</formula>
    </cfRule>
    <cfRule type="expression" dxfId="1" priority="8" stopIfTrue="1">
      <formula>AND(MONTH(B$9)=MONTH($Z$4),COUNTIF($AB$2:$AB$189,B$9)&gt;0,OR(WEEKDAY(B$9)=1,WEEKDAY(B$9)=7))</formula>
    </cfRule>
    <cfRule type="expression" dxfId="2" priority="9" stopIfTrue="1">
      <formula>AND(MONTH(B$9)=MONTH($Z$4),COUNTIF($AB$2:$AB$189,B$9)&gt;0)</formula>
    </cfRule>
    <cfRule type="expression" dxfId="3" priority="10" stopIfTrue="1">
      <formula>OR(WEEKDAY(B$9)=1,WEEKDAY(B$9)=7)</formula>
    </cfRule>
  </conditionalFormatting>
  <conditionalFormatting sqref="J9:P9">
    <cfRule type="expression" dxfId="0" priority="43" stopIfTrue="1">
      <formula>MONTH(J$9)&lt;&gt;MONTH($Z$5)</formula>
    </cfRule>
    <cfRule type="expression" dxfId="1" priority="44" stopIfTrue="1">
      <formula>AND(MONTH(J$9)=MONTH($Z$5),COUNTIF($AB$2:$AB$189,J$9)&gt;0,OR(WEEKDAY(J$9)=1,WEEKDAY(J$9)=7))</formula>
    </cfRule>
    <cfRule type="expression" dxfId="2" priority="45" stopIfTrue="1">
      <formula>AND(MONTH(J$9)=MONTH($Z$5),COUNTIF($AB$2:$AB$189,J$9)&gt;0)</formula>
    </cfRule>
    <cfRule type="expression" dxfId="3" priority="46" stopIfTrue="1">
      <formula>OR(WEEKDAY(J$9)=1,WEEKDAY(J$9)=7)</formula>
    </cfRule>
  </conditionalFormatting>
  <conditionalFormatting sqref="R9:X9">
    <cfRule type="expression" dxfId="0" priority="79" stopIfTrue="1">
      <formula>MONTH(R$9)&lt;&gt;MONTH($Z$6)</formula>
    </cfRule>
    <cfRule type="expression" dxfId="1" priority="80" stopIfTrue="1">
      <formula>AND(MONTH(R$9)=MONTH($Z$6),COUNTIF($AB$2:$AB$189,R$9)&gt;0,OR(WEEKDAY(R$9)=1,WEEKDAY(R$9)=7))</formula>
    </cfRule>
    <cfRule type="expression" dxfId="2" priority="81" stopIfTrue="1">
      <formula>AND(MONTH(R$9)=MONTH($Z$6),COUNTIF($AB$2:$AB$189,R$9)&gt;0)</formula>
    </cfRule>
    <cfRule type="expression" dxfId="3" priority="82" stopIfTrue="1">
      <formula>OR(WEEKDAY(R$9)=1,WEEKDAY(R$9)=7)</formula>
    </cfRule>
  </conditionalFormatting>
  <conditionalFormatting sqref="B10:H10">
    <cfRule type="expression" dxfId="4" priority="11" stopIfTrue="1">
      <formula>MONTH(B$9)&lt;&gt;MONTH($Z$4)</formula>
    </cfRule>
    <cfRule type="expression" dxfId="3" priority="12" stopIfTrue="1">
      <formula>OR(WEEKDAY(B$9)=1,WEEKDAY(B$9)=7)</formula>
    </cfRule>
  </conditionalFormatting>
  <conditionalFormatting sqref="J10:P10">
    <cfRule type="expression" dxfId="4" priority="47" stopIfTrue="1">
      <formula>MONTH(J$9)&lt;&gt;MONTH($Z$5)</formula>
    </cfRule>
    <cfRule type="expression" dxfId="3" priority="48" stopIfTrue="1">
      <formula>OR(WEEKDAY(J$9)=1,WEEKDAY(J$9)=7)</formula>
    </cfRule>
  </conditionalFormatting>
  <conditionalFormatting sqref="R10:X10">
    <cfRule type="expression" dxfId="4" priority="83" stopIfTrue="1">
      <formula>MONTH(R$9)&lt;&gt;MONTH($Z$6)</formula>
    </cfRule>
    <cfRule type="expression" dxfId="3" priority="84" stopIfTrue="1">
      <formula>OR(WEEKDAY(R$9)=1,WEEKDAY(R$9)=7)</formula>
    </cfRule>
  </conditionalFormatting>
  <conditionalFormatting sqref="B11:H11">
    <cfRule type="expression" dxfId="0" priority="13" stopIfTrue="1">
      <formula>MONTH(B$11)&lt;&gt;MONTH($Z$4)</formula>
    </cfRule>
    <cfRule type="expression" dxfId="1" priority="14" stopIfTrue="1">
      <formula>AND(MONTH(B$11)=MONTH($Z$4),COUNTIF($AB$2:$AB$189,B$11)&gt;0,OR(WEEKDAY(B$11)=1,WEEKDAY(B$11)=7))</formula>
    </cfRule>
    <cfRule type="expression" dxfId="2" priority="15" stopIfTrue="1">
      <formula>AND(MONTH(B$11)=MONTH($Z$4),COUNTIF($AB$2:$AB$189,B$11)&gt;0)</formula>
    </cfRule>
    <cfRule type="expression" dxfId="3" priority="16" stopIfTrue="1">
      <formula>OR(WEEKDAY(B$11)=1,WEEKDAY(B$11)=7)</formula>
    </cfRule>
  </conditionalFormatting>
  <conditionalFormatting sqref="J11:P11">
    <cfRule type="expression" dxfId="0" priority="49" stopIfTrue="1">
      <formula>MONTH(J$11)&lt;&gt;MONTH($Z$5)</formula>
    </cfRule>
    <cfRule type="expression" dxfId="1" priority="50" stopIfTrue="1">
      <formula>AND(MONTH(J$11)=MONTH($Z$5),COUNTIF($AB$2:$AB$189,J$11)&gt;0,OR(WEEKDAY(J$11)=1,WEEKDAY(J$11)=7))</formula>
    </cfRule>
    <cfRule type="expression" dxfId="2" priority="51" stopIfTrue="1">
      <formula>AND(MONTH(J$11)=MONTH($Z$5),COUNTIF($AB$2:$AB$189,J$11)&gt;0)</formula>
    </cfRule>
    <cfRule type="expression" dxfId="3" priority="52" stopIfTrue="1">
      <formula>OR(WEEKDAY(J$11)=1,WEEKDAY(J$11)=7)</formula>
    </cfRule>
  </conditionalFormatting>
  <conditionalFormatting sqref="R11:X11">
    <cfRule type="expression" dxfId="0" priority="85" stopIfTrue="1">
      <formula>MONTH(R$11)&lt;&gt;MONTH($Z$6)</formula>
    </cfRule>
    <cfRule type="expression" dxfId="1" priority="86" stopIfTrue="1">
      <formula>AND(MONTH(R$11)=MONTH($Z$6),COUNTIF($AB$2:$AB$189,R$11)&gt;0,OR(WEEKDAY(R$11)=1,WEEKDAY(R$11)=7))</formula>
    </cfRule>
    <cfRule type="expression" dxfId="2" priority="87" stopIfTrue="1">
      <formula>AND(MONTH(R$11)=MONTH($Z$6),COUNTIF($AB$2:$AB$189,R$11)&gt;0)</formula>
    </cfRule>
    <cfRule type="expression" dxfId="3" priority="88" stopIfTrue="1">
      <formula>OR(WEEKDAY(R$11)=1,WEEKDAY(R$11)=7)</formula>
    </cfRule>
  </conditionalFormatting>
  <conditionalFormatting sqref="B12:H12">
    <cfRule type="expression" dxfId="4" priority="17" stopIfTrue="1">
      <formula>MONTH(B$11)&lt;&gt;MONTH($Z$4)</formula>
    </cfRule>
    <cfRule type="expression" dxfId="3" priority="18" stopIfTrue="1">
      <formula>OR(WEEKDAY(B$11)=1,WEEKDAY(B$11)=7)</formula>
    </cfRule>
  </conditionalFormatting>
  <conditionalFormatting sqref="J12:P12">
    <cfRule type="expression" dxfId="4" priority="53" stopIfTrue="1">
      <formula>MONTH(J$11)&lt;&gt;MONTH($Z$5)</formula>
    </cfRule>
    <cfRule type="expression" dxfId="3" priority="54" stopIfTrue="1">
      <formula>OR(WEEKDAY(J$11)=1,WEEKDAY(J$11)=7)</formula>
    </cfRule>
  </conditionalFormatting>
  <conditionalFormatting sqref="R12:X12">
    <cfRule type="expression" dxfId="4" priority="89" stopIfTrue="1">
      <formula>MONTH(R$11)&lt;&gt;MONTH($Z$6)</formula>
    </cfRule>
    <cfRule type="expression" dxfId="3" priority="90" stopIfTrue="1">
      <formula>OR(WEEKDAY(R$11)=1,WEEKDAY(R$11)=7)</formula>
    </cfRule>
  </conditionalFormatting>
  <conditionalFormatting sqref="B13:H13">
    <cfRule type="expression" dxfId="0" priority="19" stopIfTrue="1">
      <formula>MONTH(B$13)&lt;&gt;MONTH($Z$4)</formula>
    </cfRule>
    <cfRule type="expression" dxfId="1" priority="20" stopIfTrue="1">
      <formula>AND(MONTH(B$13)=MONTH($Z$4),COUNTIF($AB$2:$AB$189,B$13)&gt;0,OR(WEEKDAY(B$13)=1,WEEKDAY(B$13)=7))</formula>
    </cfRule>
    <cfRule type="expression" dxfId="2" priority="21" stopIfTrue="1">
      <formula>AND(MONTH(B$13)=MONTH($Z$4),COUNTIF($AB$2:$AB$189,B$13)&gt;0)</formula>
    </cfRule>
    <cfRule type="expression" dxfId="3" priority="22" stopIfTrue="1">
      <formula>OR(WEEKDAY(B$13)=1,WEEKDAY(B$13)=7)</formula>
    </cfRule>
  </conditionalFormatting>
  <conditionalFormatting sqref="J13:P13">
    <cfRule type="expression" dxfId="0" priority="55" stopIfTrue="1">
      <formula>MONTH(J$13)&lt;&gt;MONTH($Z$5)</formula>
    </cfRule>
    <cfRule type="expression" dxfId="1" priority="56" stopIfTrue="1">
      <formula>AND(MONTH(J$13)=MONTH($Z$5),COUNTIF($AB$2:$AB$189,J$13)&gt;0,OR(WEEKDAY(J$13)=1,WEEKDAY(J$13)=7))</formula>
    </cfRule>
    <cfRule type="expression" dxfId="2" priority="57" stopIfTrue="1">
      <formula>AND(MONTH(J$13)=MONTH($Z$5),COUNTIF($AB$2:$AB$189,J$13)&gt;0)</formula>
    </cfRule>
    <cfRule type="expression" dxfId="3" priority="58" stopIfTrue="1">
      <formula>OR(WEEKDAY(J$13)=1,WEEKDAY(J$13)=7)</formula>
    </cfRule>
  </conditionalFormatting>
  <conditionalFormatting sqref="R13:X13">
    <cfRule type="expression" dxfId="0" priority="91" stopIfTrue="1">
      <formula>MONTH(R$13)&lt;&gt;MONTH($Z$6)</formula>
    </cfRule>
    <cfRule type="expression" dxfId="1" priority="92" stopIfTrue="1">
      <formula>AND(MONTH(R$13)=MONTH($Z$6),COUNTIF($AB$2:$AB$189,R$13)&gt;0,OR(WEEKDAY(R$13)=1,WEEKDAY(R$13)=7))</formula>
    </cfRule>
    <cfRule type="expression" dxfId="2" priority="93" stopIfTrue="1">
      <formula>AND(MONTH(R$13)=MONTH($Z$6),COUNTIF($AB$2:$AB$189,R$13)&gt;0)</formula>
    </cfRule>
    <cfRule type="expression" dxfId="3" priority="94" stopIfTrue="1">
      <formula>OR(WEEKDAY(R$13)=1,WEEKDAY(R$13)=7)</formula>
    </cfRule>
  </conditionalFormatting>
  <conditionalFormatting sqref="B14:H14">
    <cfRule type="expression" dxfId="4" priority="23" stopIfTrue="1">
      <formula>MONTH(B$13)&lt;&gt;MONTH($Z$4)</formula>
    </cfRule>
    <cfRule type="expression" dxfId="3" priority="24" stopIfTrue="1">
      <formula>OR(WEEKDAY(B$13)=1,WEEKDAY(B$13)=7)</formula>
    </cfRule>
  </conditionalFormatting>
  <conditionalFormatting sqref="J14:P14">
    <cfRule type="expression" dxfId="4" priority="59" stopIfTrue="1">
      <formula>MONTH(J$13)&lt;&gt;MONTH($Z$5)</formula>
    </cfRule>
    <cfRule type="expression" dxfId="3" priority="60" stopIfTrue="1">
      <formula>OR(WEEKDAY(J$13)=1,WEEKDAY(J$13)=7)</formula>
    </cfRule>
  </conditionalFormatting>
  <conditionalFormatting sqref="R14:X14">
    <cfRule type="expression" dxfId="4" priority="95" stopIfTrue="1">
      <formula>MONTH(R$13)&lt;&gt;MONTH($Z$6)</formula>
    </cfRule>
    <cfRule type="expression" dxfId="3" priority="96" stopIfTrue="1">
      <formula>OR(WEEKDAY(R$13)=1,WEEKDAY(R$13)=7)</formula>
    </cfRule>
  </conditionalFormatting>
  <conditionalFormatting sqref="B15:H15">
    <cfRule type="expression" dxfId="0" priority="25" stopIfTrue="1">
      <formula>MONTH(B$15)&lt;&gt;MONTH($Z$4)</formula>
    </cfRule>
    <cfRule type="expression" dxfId="1" priority="26" stopIfTrue="1">
      <formula>AND(MONTH(B$15)=MONTH($Z$4),COUNTIF($AB$2:$AB$189,B$15)&gt;0,OR(WEEKDAY(B$15)=1,WEEKDAY(B$15)=7))</formula>
    </cfRule>
    <cfRule type="expression" dxfId="2" priority="27" stopIfTrue="1">
      <formula>AND(MONTH(B$15)=MONTH($Z$4),COUNTIF($AB$2:$AB$189,B$15)&gt;0)</formula>
    </cfRule>
    <cfRule type="expression" dxfId="3" priority="28" stopIfTrue="1">
      <formula>OR(WEEKDAY(B$15)=1,WEEKDAY(B$15)=7)</formula>
    </cfRule>
  </conditionalFormatting>
  <conditionalFormatting sqref="J15:P15">
    <cfRule type="expression" dxfId="0" priority="61" stopIfTrue="1">
      <formula>MONTH(J$15)&lt;&gt;MONTH($Z$5)</formula>
    </cfRule>
    <cfRule type="expression" dxfId="1" priority="62" stopIfTrue="1">
      <formula>AND(MONTH(J$15)=MONTH($Z$5),COUNTIF($AB$2:$AB$189,J$15)&gt;0,OR(WEEKDAY(J$15)=1,WEEKDAY(J$15)=7))</formula>
    </cfRule>
    <cfRule type="expression" dxfId="2" priority="63" stopIfTrue="1">
      <formula>AND(MONTH(J$15)=MONTH($Z$5),COUNTIF($AB$2:$AB$189,J$15)&gt;0)</formula>
    </cfRule>
    <cfRule type="expression" dxfId="3" priority="64" stopIfTrue="1">
      <formula>OR(WEEKDAY(J$15)=1,WEEKDAY(J$15)=7)</formula>
    </cfRule>
  </conditionalFormatting>
  <conditionalFormatting sqref="R15:X15">
    <cfRule type="expression" dxfId="0" priority="97" stopIfTrue="1">
      <formula>MONTH(R$15)&lt;&gt;MONTH($Z$6)</formula>
    </cfRule>
    <cfRule type="expression" dxfId="1" priority="98" stopIfTrue="1">
      <formula>AND(MONTH(R$15)=MONTH($Z$6),COUNTIF($AB$2:$AB$189,R$15)&gt;0,OR(WEEKDAY(R$15)=1,WEEKDAY(R$15)=7))</formula>
    </cfRule>
    <cfRule type="expression" dxfId="2" priority="99" stopIfTrue="1">
      <formula>AND(MONTH(R$15)=MONTH($Z$6),COUNTIF($AB$2:$AB$189,R$15)&gt;0)</formula>
    </cfRule>
    <cfRule type="expression" dxfId="3" priority="100" stopIfTrue="1">
      <formula>OR(WEEKDAY(R$15)=1,WEEKDAY(R$15)=7)</formula>
    </cfRule>
  </conditionalFormatting>
  <conditionalFormatting sqref="B16:H16">
    <cfRule type="expression" dxfId="4" priority="29" stopIfTrue="1">
      <formula>MONTH(B$15)&lt;&gt;MONTH($Z$4)</formula>
    </cfRule>
    <cfRule type="expression" dxfId="3" priority="30" stopIfTrue="1">
      <formula>OR(WEEKDAY(B$15)=1,WEEKDAY(B$15)=7)</formula>
    </cfRule>
  </conditionalFormatting>
  <conditionalFormatting sqref="J16:P16">
    <cfRule type="expression" dxfId="4" priority="65" stopIfTrue="1">
      <formula>MONTH(J$15)&lt;&gt;MONTH($Z$5)</formula>
    </cfRule>
    <cfRule type="expression" dxfId="3" priority="66" stopIfTrue="1">
      <formula>OR(WEEKDAY(J$15)=1,WEEKDAY(J$15)=7)</formula>
    </cfRule>
  </conditionalFormatting>
  <conditionalFormatting sqref="R16:X16">
    <cfRule type="expression" dxfId="4" priority="101" stopIfTrue="1">
      <formula>MONTH(R$15)&lt;&gt;MONTH($Z$6)</formula>
    </cfRule>
    <cfRule type="expression" dxfId="3" priority="102" stopIfTrue="1">
      <formula>OR(WEEKDAY(R$15)=1,WEEKDAY(R$15)=7)</formula>
    </cfRule>
  </conditionalFormatting>
  <conditionalFormatting sqref="B17:H17">
    <cfRule type="expression" dxfId="0" priority="31" stopIfTrue="1">
      <formula>MONTH(B$17)&lt;&gt;MONTH($Z$4)</formula>
    </cfRule>
    <cfRule type="expression" dxfId="1" priority="32" stopIfTrue="1">
      <formula>AND(MONTH(B$17)=MONTH($Z$4),COUNTIF($AB$2:$AB$189,B$17)&gt;0,OR(WEEKDAY(B$17)=1,WEEKDAY(B$17)=7))</formula>
    </cfRule>
    <cfRule type="expression" dxfId="2" priority="33" stopIfTrue="1">
      <formula>AND(MONTH(B$17)=MONTH($Z$4),COUNTIF($AB$2:$AB$189,B$17)&gt;0)</formula>
    </cfRule>
    <cfRule type="expression" dxfId="3" priority="34" stopIfTrue="1">
      <formula>OR(WEEKDAY(B$17)=1,WEEKDAY(B$17)=7)</formula>
    </cfRule>
  </conditionalFormatting>
  <conditionalFormatting sqref="J17:P17">
    <cfRule type="expression" dxfId="0" priority="67" stopIfTrue="1">
      <formula>MONTH(J$17)&lt;&gt;MONTH($Z$5)</formula>
    </cfRule>
    <cfRule type="expression" dxfId="1" priority="68" stopIfTrue="1">
      <formula>AND(MONTH(J$17)=MONTH($Z$5),COUNTIF($AB$2:$AB$189,J$17)&gt;0,OR(WEEKDAY(J$17)=1,WEEKDAY(J$17)=7))</formula>
    </cfRule>
    <cfRule type="expression" dxfId="2" priority="69" stopIfTrue="1">
      <formula>AND(MONTH(J$17)=MONTH($Z$5),COUNTIF($AB$2:$AB$189,J$17)&gt;0)</formula>
    </cfRule>
    <cfRule type="expression" dxfId="3" priority="70" stopIfTrue="1">
      <formula>OR(WEEKDAY(J$17)=1,WEEKDAY(J$17)=7)</formula>
    </cfRule>
  </conditionalFormatting>
  <conditionalFormatting sqref="R17:X17">
    <cfRule type="expression" dxfId="0" priority="103" stopIfTrue="1">
      <formula>MONTH(R$17)&lt;&gt;MONTH($Z$6)</formula>
    </cfRule>
    <cfRule type="expression" dxfId="1" priority="104" stopIfTrue="1">
      <formula>AND(MONTH(R$17)=MONTH($Z$6),COUNTIF($AB$2:$AB$189,R$17)&gt;0,OR(WEEKDAY(R$17)=1,WEEKDAY(R$17)=7))</formula>
    </cfRule>
    <cfRule type="expression" dxfId="2" priority="105" stopIfTrue="1">
      <formula>AND(MONTH(R$17)=MONTH($Z$6),COUNTIF($AB$2:$AB$189,R$17)&gt;0)</formula>
    </cfRule>
    <cfRule type="expression" dxfId="3" priority="106" stopIfTrue="1">
      <formula>OR(WEEKDAY(R$17)=1,WEEKDAY(R$17)=7)</formula>
    </cfRule>
  </conditionalFormatting>
  <conditionalFormatting sqref="B18:H18">
    <cfRule type="expression" dxfId="4" priority="35" stopIfTrue="1">
      <formula>MONTH(B$17)&lt;&gt;MONTH($Z$4)</formula>
    </cfRule>
    <cfRule type="expression" dxfId="3" priority="36" stopIfTrue="1">
      <formula>OR(WEEKDAY(B$17)=1,WEEKDAY(B$17)=7)</formula>
    </cfRule>
  </conditionalFormatting>
  <conditionalFormatting sqref="J18:P18">
    <cfRule type="expression" dxfId="4" priority="71" stopIfTrue="1">
      <formula>MONTH(J$17)&lt;&gt;MONTH($Z$5)</formula>
    </cfRule>
    <cfRule type="expression" dxfId="3" priority="72" stopIfTrue="1">
      <formula>OR(WEEKDAY(J$17)=1,WEEKDAY(J$17)=7)</formula>
    </cfRule>
  </conditionalFormatting>
  <conditionalFormatting sqref="R18:X18">
    <cfRule type="expression" dxfId="4" priority="107" stopIfTrue="1">
      <formula>MONTH(R$17)&lt;&gt;MONTH($Z$6)</formula>
    </cfRule>
    <cfRule type="expression" dxfId="3" priority="108" stopIfTrue="1">
      <formula>OR(WEEKDAY(R$17)=1,WEEKDAY(R$17)=7)</formula>
    </cfRule>
  </conditionalFormatting>
  <conditionalFormatting sqref="B25:H25">
    <cfRule type="expression" dxfId="0" priority="109" stopIfTrue="1">
      <formula>MONTH(B$25)&lt;&gt;MONTH($Z$7)</formula>
    </cfRule>
    <cfRule type="expression" dxfId="1" priority="110" stopIfTrue="1">
      <formula>AND(MONTH(B$25)=MONTH($Z$7),COUNTIF($AB$2:$AB$189,B$25)&gt;0,OR(WEEKDAY(B$25)=1,WEEKDAY(B$25)=7))</formula>
    </cfRule>
    <cfRule type="expression" dxfId="2" priority="111" stopIfTrue="1">
      <formula>AND(MONTH(B$25)=MONTH($Z$7),COUNTIF($AB$2:$AB$189,B$25)&gt;0)</formula>
    </cfRule>
    <cfRule type="expression" dxfId="3" priority="112" stopIfTrue="1">
      <formula>OR(WEEKDAY(B$25)=1,WEEKDAY(B$25)=7)</formula>
    </cfRule>
  </conditionalFormatting>
  <conditionalFormatting sqref="J25:P25">
    <cfRule type="expression" dxfId="0" priority="145" stopIfTrue="1">
      <formula>MONTH(J$25)&lt;&gt;MONTH($Z$8)</formula>
    </cfRule>
    <cfRule type="expression" dxfId="1" priority="146" stopIfTrue="1">
      <formula>AND(MONTH(J$25)=MONTH($Z$8),COUNTIF($AB$2:$AB$189,J$25)&gt;0,OR(WEEKDAY(J$25)=1,WEEKDAY(J$25)=7))</formula>
    </cfRule>
    <cfRule type="expression" dxfId="2" priority="147" stopIfTrue="1">
      <formula>AND(MONTH(J$25)=MONTH($Z$8),COUNTIF($AB$2:$AB$189,J$25)&gt;0)</formula>
    </cfRule>
    <cfRule type="expression" dxfId="3" priority="148" stopIfTrue="1">
      <formula>OR(WEEKDAY(J$25)=1,WEEKDAY(J$25)=7)</formula>
    </cfRule>
  </conditionalFormatting>
  <conditionalFormatting sqref="R25:X25">
    <cfRule type="expression" dxfId="0" priority="181" stopIfTrue="1">
      <formula>MONTH(R$25)&lt;&gt;MONTH($Z$9)</formula>
    </cfRule>
    <cfRule type="expression" dxfId="1" priority="182" stopIfTrue="1">
      <formula>AND(MONTH(R$25)=MONTH($Z$9),COUNTIF($AB$2:$AB$189,R$25)&gt;0,OR(WEEKDAY(R$25)=1,WEEKDAY(R$25)=7))</formula>
    </cfRule>
    <cfRule type="expression" dxfId="2" priority="183" stopIfTrue="1">
      <formula>AND(MONTH(R$25)=MONTH($Z$9),COUNTIF($AB$2:$AB$189,R$25)&gt;0)</formula>
    </cfRule>
    <cfRule type="expression" dxfId="3" priority="184" stopIfTrue="1">
      <formula>OR(WEEKDAY(R$25)=1,WEEKDAY(R$25)=7)</formula>
    </cfRule>
  </conditionalFormatting>
  <conditionalFormatting sqref="B26:H26">
    <cfRule type="expression" dxfId="4" priority="113" stopIfTrue="1">
      <formula>MONTH(B$25)&lt;&gt;MONTH($Z$7)</formula>
    </cfRule>
    <cfRule type="expression" dxfId="3" priority="114" stopIfTrue="1">
      <formula>OR(WEEKDAY(B$25)=1,WEEKDAY(B$25)=7)</formula>
    </cfRule>
  </conditionalFormatting>
  <conditionalFormatting sqref="J26:P26">
    <cfRule type="expression" dxfId="4" priority="149" stopIfTrue="1">
      <formula>MONTH(J$25)&lt;&gt;MONTH($Z$8)</formula>
    </cfRule>
    <cfRule type="expression" dxfId="3" priority="150" stopIfTrue="1">
      <formula>OR(WEEKDAY(J$25)=1,WEEKDAY(J$25)=7)</formula>
    </cfRule>
  </conditionalFormatting>
  <conditionalFormatting sqref="R26:X26">
    <cfRule type="expression" dxfId="4" priority="185" stopIfTrue="1">
      <formula>MONTH(R$25)&lt;&gt;MONTH($Z$9)</formula>
    </cfRule>
    <cfRule type="expression" dxfId="3" priority="186" stopIfTrue="1">
      <formula>OR(WEEKDAY(R$25)=1,WEEKDAY(R$25)=7)</formula>
    </cfRule>
  </conditionalFormatting>
  <conditionalFormatting sqref="B27:H27">
    <cfRule type="expression" dxfId="0" priority="115" stopIfTrue="1">
      <formula>MONTH(B$27)&lt;&gt;MONTH($Z$7)</formula>
    </cfRule>
    <cfRule type="expression" dxfId="1" priority="116" stopIfTrue="1">
      <formula>AND(MONTH(B$27)=MONTH($Z$7),COUNTIF($AB$2:$AB$189,B$27)&gt;0,OR(WEEKDAY(B$27)=1,WEEKDAY(B$27)=7))</formula>
    </cfRule>
    <cfRule type="expression" dxfId="2" priority="117" stopIfTrue="1">
      <formula>AND(MONTH(B$27)=MONTH($Z$7),COUNTIF($AB$2:$AB$189,B$27)&gt;0)</formula>
    </cfRule>
    <cfRule type="expression" dxfId="3" priority="118" stopIfTrue="1">
      <formula>OR(WEEKDAY(B$27)=1,WEEKDAY(B$27)=7)</formula>
    </cfRule>
  </conditionalFormatting>
  <conditionalFormatting sqref="J27:P27">
    <cfRule type="expression" dxfId="0" priority="151" stopIfTrue="1">
      <formula>MONTH(J$27)&lt;&gt;MONTH($Z$8)</formula>
    </cfRule>
    <cfRule type="expression" dxfId="1" priority="152" stopIfTrue="1">
      <formula>AND(MONTH(J$27)=MONTH($Z$8),COUNTIF($AB$2:$AB$189,J$27)&gt;0,OR(WEEKDAY(J$27)=1,WEEKDAY(J$27)=7))</formula>
    </cfRule>
    <cfRule type="expression" dxfId="2" priority="153" stopIfTrue="1">
      <formula>AND(MONTH(J$27)=MONTH($Z$8),COUNTIF($AB$2:$AB$189,J$27)&gt;0)</formula>
    </cfRule>
    <cfRule type="expression" dxfId="3" priority="154" stopIfTrue="1">
      <formula>OR(WEEKDAY(J$27)=1,WEEKDAY(J$27)=7)</formula>
    </cfRule>
  </conditionalFormatting>
  <conditionalFormatting sqref="R27:X27">
    <cfRule type="expression" dxfId="0" priority="187" stopIfTrue="1">
      <formula>MONTH(R$27)&lt;&gt;MONTH($Z$9)</formula>
    </cfRule>
    <cfRule type="expression" dxfId="1" priority="188" stopIfTrue="1">
      <formula>AND(MONTH(R$27)=MONTH($Z$9),COUNTIF($AB$2:$AB$189,R$27)&gt;0,OR(WEEKDAY(R$27)=1,WEEKDAY(R$27)=7))</formula>
    </cfRule>
    <cfRule type="expression" dxfId="2" priority="189" stopIfTrue="1">
      <formula>AND(MONTH(R$27)=MONTH($Z$9),COUNTIF($AB$2:$AB$189,R$27)&gt;0)</formula>
    </cfRule>
    <cfRule type="expression" dxfId="3" priority="190" stopIfTrue="1">
      <formula>OR(WEEKDAY(R$27)=1,WEEKDAY(R$27)=7)</formula>
    </cfRule>
  </conditionalFormatting>
  <conditionalFormatting sqref="B28:H28">
    <cfRule type="expression" dxfId="4" priority="119" stopIfTrue="1">
      <formula>MONTH(B$27)&lt;&gt;MONTH($Z$7)</formula>
    </cfRule>
    <cfRule type="expression" dxfId="3" priority="120" stopIfTrue="1">
      <formula>OR(WEEKDAY(B$27)=1,WEEKDAY(B$27)=7)</formula>
    </cfRule>
  </conditionalFormatting>
  <conditionalFormatting sqref="J28:P28">
    <cfRule type="expression" dxfId="4" priority="155" stopIfTrue="1">
      <formula>MONTH(J$27)&lt;&gt;MONTH($Z$8)</formula>
    </cfRule>
    <cfRule type="expression" dxfId="3" priority="156" stopIfTrue="1">
      <formula>OR(WEEKDAY(J$27)=1,WEEKDAY(J$27)=7)</formula>
    </cfRule>
  </conditionalFormatting>
  <conditionalFormatting sqref="R28:X28">
    <cfRule type="expression" dxfId="4" priority="191" stopIfTrue="1">
      <formula>MONTH(R$27)&lt;&gt;MONTH($Z$9)</formula>
    </cfRule>
    <cfRule type="expression" dxfId="3" priority="192" stopIfTrue="1">
      <formula>OR(WEEKDAY(R$27)=1,WEEKDAY(R$27)=7)</formula>
    </cfRule>
  </conditionalFormatting>
  <conditionalFormatting sqref="B29:H29">
    <cfRule type="expression" dxfId="0" priority="121" stopIfTrue="1">
      <formula>MONTH(B$29)&lt;&gt;MONTH($Z$7)</formula>
    </cfRule>
    <cfRule type="expression" dxfId="1" priority="122" stopIfTrue="1">
      <formula>AND(MONTH(B$29)=MONTH($Z$7),COUNTIF($AB$2:$AB$189,B$29)&gt;0,OR(WEEKDAY(B$29)=1,WEEKDAY(B$29)=7))</formula>
    </cfRule>
    <cfRule type="expression" dxfId="2" priority="123" stopIfTrue="1">
      <formula>AND(MONTH(B$29)=MONTH($Z$7),COUNTIF($AB$2:$AB$189,B$29)&gt;0)</formula>
    </cfRule>
    <cfRule type="expression" dxfId="3" priority="124" stopIfTrue="1">
      <formula>OR(WEEKDAY(B$29)=1,WEEKDAY(B$29)=7)</formula>
    </cfRule>
  </conditionalFormatting>
  <conditionalFormatting sqref="J29:P29">
    <cfRule type="expression" dxfId="0" priority="157" stopIfTrue="1">
      <formula>MONTH(J$29)&lt;&gt;MONTH($Z$8)</formula>
    </cfRule>
    <cfRule type="expression" dxfId="1" priority="158" stopIfTrue="1">
      <formula>AND(MONTH(J$29)=MONTH($Z$8),COUNTIF($AB$2:$AB$189,J$29)&gt;0,OR(WEEKDAY(J$29)=1,WEEKDAY(J$29)=7))</formula>
    </cfRule>
    <cfRule type="expression" dxfId="2" priority="159" stopIfTrue="1">
      <formula>AND(MONTH(J$29)=MONTH($Z$8),COUNTIF($AB$2:$AB$189,J$29)&gt;0)</formula>
    </cfRule>
    <cfRule type="expression" dxfId="3" priority="160" stopIfTrue="1">
      <formula>OR(WEEKDAY(J$29)=1,WEEKDAY(J$29)=7)</formula>
    </cfRule>
  </conditionalFormatting>
  <conditionalFormatting sqref="R29:X29">
    <cfRule type="expression" dxfId="0" priority="193" stopIfTrue="1">
      <formula>MONTH(R$29)&lt;&gt;MONTH($Z$9)</formula>
    </cfRule>
    <cfRule type="expression" dxfId="1" priority="194" stopIfTrue="1">
      <formula>AND(MONTH(R$29)=MONTH($Z$9),COUNTIF($AB$2:$AB$189,R$29)&gt;0,OR(WEEKDAY(R$29)=1,WEEKDAY(R$29)=7))</formula>
    </cfRule>
    <cfRule type="expression" dxfId="2" priority="195" stopIfTrue="1">
      <formula>AND(MONTH(R$29)=MONTH($Z$9),COUNTIF($AB$2:$AB$189,R$29)&gt;0)</formula>
    </cfRule>
    <cfRule type="expression" dxfId="3" priority="196" stopIfTrue="1">
      <formula>OR(WEEKDAY(R$29)=1,WEEKDAY(R$29)=7)</formula>
    </cfRule>
  </conditionalFormatting>
  <conditionalFormatting sqref="B30:H30">
    <cfRule type="expression" dxfId="4" priority="125" stopIfTrue="1">
      <formula>MONTH(B$29)&lt;&gt;MONTH($Z$7)</formula>
    </cfRule>
    <cfRule type="expression" dxfId="3" priority="126" stopIfTrue="1">
      <formula>OR(WEEKDAY(B$29)=1,WEEKDAY(B$29)=7)</formula>
    </cfRule>
  </conditionalFormatting>
  <conditionalFormatting sqref="J30:P30">
    <cfRule type="expression" dxfId="4" priority="161" stopIfTrue="1">
      <formula>MONTH(J$29)&lt;&gt;MONTH($Z$8)</formula>
    </cfRule>
    <cfRule type="expression" dxfId="3" priority="162" stopIfTrue="1">
      <formula>OR(WEEKDAY(J$29)=1,WEEKDAY(J$29)=7)</formula>
    </cfRule>
  </conditionalFormatting>
  <conditionalFormatting sqref="R30:X30">
    <cfRule type="expression" dxfId="4" priority="197" stopIfTrue="1">
      <formula>MONTH(R$29)&lt;&gt;MONTH($Z$9)</formula>
    </cfRule>
    <cfRule type="expression" dxfId="3" priority="198" stopIfTrue="1">
      <formula>OR(WEEKDAY(R$29)=1,WEEKDAY(R$29)=7)</formula>
    </cfRule>
  </conditionalFormatting>
  <conditionalFormatting sqref="B31:H31">
    <cfRule type="expression" dxfId="0" priority="127" stopIfTrue="1">
      <formula>MONTH(B$31)&lt;&gt;MONTH($Z$7)</formula>
    </cfRule>
    <cfRule type="expression" dxfId="1" priority="128" stopIfTrue="1">
      <formula>AND(MONTH(B$31)=MONTH($Z$7),COUNTIF($AB$2:$AB$189,B$31)&gt;0,OR(WEEKDAY(B$31)=1,WEEKDAY(B$31)=7))</formula>
    </cfRule>
    <cfRule type="expression" dxfId="2" priority="129" stopIfTrue="1">
      <formula>AND(MONTH(B$31)=MONTH($Z$7),COUNTIF($AB$2:$AB$189,B$31)&gt;0)</formula>
    </cfRule>
    <cfRule type="expression" dxfId="3" priority="130" stopIfTrue="1">
      <formula>OR(WEEKDAY(B$31)=1,WEEKDAY(B$31)=7)</formula>
    </cfRule>
  </conditionalFormatting>
  <conditionalFormatting sqref="J31:P31">
    <cfRule type="expression" dxfId="0" priority="163" stopIfTrue="1">
      <formula>MONTH(J$31)&lt;&gt;MONTH($Z$8)</formula>
    </cfRule>
    <cfRule type="expression" dxfId="1" priority="164" stopIfTrue="1">
      <formula>AND(MONTH(J$31)=MONTH($Z$8),COUNTIF($AB$2:$AB$189,J$31)&gt;0,OR(WEEKDAY(J$31)=1,WEEKDAY(J$31)=7))</formula>
    </cfRule>
    <cfRule type="expression" dxfId="2" priority="165" stopIfTrue="1">
      <formula>AND(MONTH(J$31)=MONTH($Z$8),COUNTIF($AB$2:$AB$189,J$31)&gt;0)</formula>
    </cfRule>
    <cfRule type="expression" dxfId="3" priority="166" stopIfTrue="1">
      <formula>OR(WEEKDAY(J$31)=1,WEEKDAY(J$31)=7)</formula>
    </cfRule>
  </conditionalFormatting>
  <conditionalFormatting sqref="R31:X31">
    <cfRule type="expression" dxfId="0" priority="199" stopIfTrue="1">
      <formula>MONTH(R$31)&lt;&gt;MONTH($Z$9)</formula>
    </cfRule>
    <cfRule type="expression" dxfId="1" priority="200" stopIfTrue="1">
      <formula>AND(MONTH(R$31)=MONTH($Z$9),COUNTIF($AB$2:$AB$189,R$31)&gt;0,OR(WEEKDAY(R$31)=1,WEEKDAY(R$31)=7))</formula>
    </cfRule>
    <cfRule type="expression" dxfId="2" priority="201" stopIfTrue="1">
      <formula>AND(MONTH(R$31)=MONTH($Z$9),COUNTIF($AB$2:$AB$189,R$31)&gt;0)</formula>
    </cfRule>
    <cfRule type="expression" dxfId="3" priority="202" stopIfTrue="1">
      <formula>OR(WEEKDAY(R$31)=1,WEEKDAY(R$31)=7)</formula>
    </cfRule>
  </conditionalFormatting>
  <conditionalFormatting sqref="B32:H32">
    <cfRule type="expression" dxfId="4" priority="131" stopIfTrue="1">
      <formula>MONTH(B$31)&lt;&gt;MONTH($Z$7)</formula>
    </cfRule>
    <cfRule type="expression" dxfId="3" priority="132" stopIfTrue="1">
      <formula>OR(WEEKDAY(B$31)=1,WEEKDAY(B$31)=7)</formula>
    </cfRule>
  </conditionalFormatting>
  <conditionalFormatting sqref="J32:P32">
    <cfRule type="expression" dxfId="4" priority="167" stopIfTrue="1">
      <formula>MONTH(J$31)&lt;&gt;MONTH($Z$8)</formula>
    </cfRule>
    <cfRule type="expression" dxfId="3" priority="168" stopIfTrue="1">
      <formula>OR(WEEKDAY(J$31)=1,WEEKDAY(J$31)=7)</formula>
    </cfRule>
  </conditionalFormatting>
  <conditionalFormatting sqref="R32:X32">
    <cfRule type="expression" dxfId="4" priority="203" stopIfTrue="1">
      <formula>MONTH(R$31)&lt;&gt;MONTH($Z$9)</formula>
    </cfRule>
    <cfRule type="expression" dxfId="3" priority="204" stopIfTrue="1">
      <formula>OR(WEEKDAY(R$31)=1,WEEKDAY(R$31)=7)</formula>
    </cfRule>
  </conditionalFormatting>
  <conditionalFormatting sqref="B33:H33">
    <cfRule type="expression" dxfId="0" priority="133" stopIfTrue="1">
      <formula>MONTH(B$33)&lt;&gt;MONTH($Z$7)</formula>
    </cfRule>
    <cfRule type="expression" dxfId="1" priority="134" stopIfTrue="1">
      <formula>AND(MONTH(B$33)=MONTH($Z$7),COUNTIF($AB$2:$AB$189,B$33)&gt;0,OR(WEEKDAY(B$33)=1,WEEKDAY(B$33)=7))</formula>
    </cfRule>
    <cfRule type="expression" dxfId="2" priority="135" stopIfTrue="1">
      <formula>AND(MONTH(B$33)=MONTH($Z$7),COUNTIF($AB$2:$AB$189,B$33)&gt;0)</formula>
    </cfRule>
    <cfRule type="expression" dxfId="3" priority="136" stopIfTrue="1">
      <formula>OR(WEEKDAY(B$33)=1,WEEKDAY(B$33)=7)</formula>
    </cfRule>
  </conditionalFormatting>
  <conditionalFormatting sqref="J33:P33">
    <cfRule type="expression" dxfId="0" priority="169" stopIfTrue="1">
      <formula>MONTH(J$33)&lt;&gt;MONTH($Z$8)</formula>
    </cfRule>
    <cfRule type="expression" dxfId="1" priority="170" stopIfTrue="1">
      <formula>AND(MONTH(J$33)=MONTH($Z$8),COUNTIF($AB$2:$AB$189,J$33)&gt;0,OR(WEEKDAY(J$33)=1,WEEKDAY(J$33)=7))</formula>
    </cfRule>
    <cfRule type="expression" dxfId="2" priority="171" stopIfTrue="1">
      <formula>AND(MONTH(J$33)=MONTH($Z$8),COUNTIF($AB$2:$AB$189,J$33)&gt;0)</formula>
    </cfRule>
    <cfRule type="expression" dxfId="3" priority="172" stopIfTrue="1">
      <formula>OR(WEEKDAY(J$33)=1,WEEKDAY(J$33)=7)</formula>
    </cfRule>
  </conditionalFormatting>
  <conditionalFormatting sqref="R33:X33">
    <cfRule type="expression" dxfId="0" priority="205" stopIfTrue="1">
      <formula>MONTH(R$33)&lt;&gt;MONTH($Z$9)</formula>
    </cfRule>
    <cfRule type="expression" dxfId="1" priority="206" stopIfTrue="1">
      <formula>AND(MONTH(R$33)=MONTH($Z$9),COUNTIF($AB$2:$AB$189,R$33)&gt;0,OR(WEEKDAY(R$33)=1,WEEKDAY(R$33)=7))</formula>
    </cfRule>
    <cfRule type="expression" dxfId="2" priority="207" stopIfTrue="1">
      <formula>AND(MONTH(R$33)=MONTH($Z$9),COUNTIF($AB$2:$AB$189,R$33)&gt;0)</formula>
    </cfRule>
    <cfRule type="expression" dxfId="3" priority="208" stopIfTrue="1">
      <formula>OR(WEEKDAY(R$33)=1,WEEKDAY(R$33)=7)</formula>
    </cfRule>
  </conditionalFormatting>
  <conditionalFormatting sqref="B34:H34">
    <cfRule type="expression" dxfId="4" priority="137" stopIfTrue="1">
      <formula>MONTH(B$33)&lt;&gt;MONTH($Z$7)</formula>
    </cfRule>
    <cfRule type="expression" dxfId="3" priority="138" stopIfTrue="1">
      <formula>OR(WEEKDAY(B$33)=1,WEEKDAY(B$33)=7)</formula>
    </cfRule>
  </conditionalFormatting>
  <conditionalFormatting sqref="J34:P34">
    <cfRule type="expression" dxfId="4" priority="173" stopIfTrue="1">
      <formula>MONTH(J$33)&lt;&gt;MONTH($Z$8)</formula>
    </cfRule>
    <cfRule type="expression" dxfId="3" priority="174" stopIfTrue="1">
      <formula>OR(WEEKDAY(J$33)=1,WEEKDAY(J$33)=7)</formula>
    </cfRule>
  </conditionalFormatting>
  <conditionalFormatting sqref="R34:X34">
    <cfRule type="expression" dxfId="4" priority="209" stopIfTrue="1">
      <formula>MONTH(R$33)&lt;&gt;MONTH($Z$9)</formula>
    </cfRule>
    <cfRule type="expression" dxfId="3" priority="210" stopIfTrue="1">
      <formula>OR(WEEKDAY(R$33)=1,WEEKDAY(R$33)=7)</formula>
    </cfRule>
  </conditionalFormatting>
  <conditionalFormatting sqref="B35:H35">
    <cfRule type="expression" dxfId="0" priority="139" stopIfTrue="1">
      <formula>MONTH(B$35)&lt;&gt;MONTH($Z$7)</formula>
    </cfRule>
    <cfRule type="expression" dxfId="1" priority="140" stopIfTrue="1">
      <formula>AND(MONTH(B$35)=MONTH($Z$7),COUNTIF($AB$2:$AB$189,B$35)&gt;0,OR(WEEKDAY(B$35)=1,WEEKDAY(B$35)=7))</formula>
    </cfRule>
    <cfRule type="expression" dxfId="2" priority="141" stopIfTrue="1">
      <formula>AND(MONTH(B$35)=MONTH($Z$7),COUNTIF($AB$2:$AB$189,B$35)&gt;0)</formula>
    </cfRule>
    <cfRule type="expression" dxfId="3" priority="142" stopIfTrue="1">
      <formula>OR(WEEKDAY(B$35)=1,WEEKDAY(B$35)=7)</formula>
    </cfRule>
  </conditionalFormatting>
  <conditionalFormatting sqref="J35:P35">
    <cfRule type="expression" dxfId="0" priority="175" stopIfTrue="1">
      <formula>MONTH(J$35)&lt;&gt;MONTH($Z$8)</formula>
    </cfRule>
    <cfRule type="expression" dxfId="1" priority="176" stopIfTrue="1">
      <formula>AND(MONTH(J$35)=MONTH($Z$8),COUNTIF($AB$2:$AB$189,J$35)&gt;0,OR(WEEKDAY(J$35)=1,WEEKDAY(J$35)=7))</formula>
    </cfRule>
    <cfRule type="expression" dxfId="2" priority="177" stopIfTrue="1">
      <formula>AND(MONTH(J$35)=MONTH($Z$8),COUNTIF($AB$2:$AB$189,J$35)&gt;0)</formula>
    </cfRule>
    <cfRule type="expression" dxfId="3" priority="178" stopIfTrue="1">
      <formula>OR(WEEKDAY(J$35)=1,WEEKDAY(J$35)=7)</formula>
    </cfRule>
  </conditionalFormatting>
  <conditionalFormatting sqref="R35:X35">
    <cfRule type="expression" dxfId="0" priority="211" stopIfTrue="1">
      <formula>MONTH(R$35)&lt;&gt;MONTH($Z$9)</formula>
    </cfRule>
    <cfRule type="expression" dxfId="1" priority="212" stopIfTrue="1">
      <formula>AND(MONTH(R$35)=MONTH($Z$9),COUNTIF($AB$2:$AB$189,R$35)&gt;0,OR(WEEKDAY(R$35)=1,WEEKDAY(R$35)=7))</formula>
    </cfRule>
    <cfRule type="expression" dxfId="2" priority="213" stopIfTrue="1">
      <formula>AND(MONTH(R$35)=MONTH($Z$9),COUNTIF($AB$2:$AB$189,R$35)&gt;0)</formula>
    </cfRule>
    <cfRule type="expression" dxfId="3" priority="214" stopIfTrue="1">
      <formula>OR(WEEKDAY(R$35)=1,WEEKDAY(R$35)=7)</formula>
    </cfRule>
  </conditionalFormatting>
  <conditionalFormatting sqref="B36:H36">
    <cfRule type="expression" dxfId="4" priority="143" stopIfTrue="1">
      <formula>MONTH(B$35)&lt;&gt;MONTH($Z$7)</formula>
    </cfRule>
    <cfRule type="expression" dxfId="3" priority="144" stopIfTrue="1">
      <formula>OR(WEEKDAY(B$35)=1,WEEKDAY(B$35)=7)</formula>
    </cfRule>
  </conditionalFormatting>
  <conditionalFormatting sqref="J36:P36">
    <cfRule type="expression" dxfId="4" priority="179" stopIfTrue="1">
      <formula>MONTH(J$35)&lt;&gt;MONTH($Z$8)</formula>
    </cfRule>
    <cfRule type="expression" dxfId="3" priority="180" stopIfTrue="1">
      <formula>OR(WEEKDAY(J$35)=1,WEEKDAY(J$35)=7)</formula>
    </cfRule>
  </conditionalFormatting>
  <conditionalFormatting sqref="R36:X36">
    <cfRule type="expression" dxfId="4" priority="215" stopIfTrue="1">
      <formula>MONTH(R$35)&lt;&gt;MONTH($Z$9)</formula>
    </cfRule>
    <cfRule type="expression" dxfId="3" priority="216" stopIfTrue="1">
      <formula>OR(WEEKDAY(R$35)=1,WEEKDAY(R$35)=7)</formula>
    </cfRule>
  </conditionalFormatting>
  <dataValidations count="3">
    <dataValidation type="whole" operator="between" showErrorMessage="1" errorTitle="Year" error="Please type a year, for example 2027." sqref="D3">
      <formula1>1900</formula1>
      <formula2>2100</formula2>
    </dataValidation>
    <dataValidation type="list" showErrorMessage="1" errorTitle="Month" error="Please choose a month from the list." sqref="I3">
      <formula1>"January,February,March,April,May,June,July,August,September,October,November,December"</formula1>
    </dataValidation>
    <dataValidation type="list" showErrorMessage="1" errorTitle="Week start" error="Please choose Sunday or Monday." sqref="P3">
      <formula1>"Sunday,Monday"</formula1>
    </dataValidation>
  </dataValidations>
  <hyperlinks>
    <hyperlink ref="B41" r:id="rId4" display="Make your own 6 month calendar with events, photos and more styles: monthly-calendar.com"/>
  </hyperlinks>
  <printOptions horizontalCentered="1"/>
  <pageMargins left="0.3" right="0.3" top="0.3" bottom="0.3" header="0.1" footer="0.1"/>
  <pageSetup paperSize="1" orientation="landscape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9"/>
  <sheetViews>
    <sheetView showGridLines="0" workbookViewId="0">
      <pane ySplit="1" topLeftCell="A2" activePane="bottomLeft" state="frozen"/>
      <selection/>
      <selection pane="bottomLeft" activeCell="G6" sqref="G6"/>
    </sheetView>
  </sheetViews>
  <sheetFormatPr defaultColWidth="9" defaultRowHeight="14.4" outlineLevelCol="6"/>
  <cols>
    <col min="1" max="1" width="18" style="5" customWidth="1"/>
    <col min="2" max="2" width="44" style="5" customWidth="1"/>
    <col min="3" max="5" width="10" hidden="1" customWidth="1"/>
    <col min="6" max="6" width="3" customWidth="1"/>
    <col min="7" max="7" width="140.555555555556" customWidth="1"/>
  </cols>
  <sheetData>
    <row r="1" spans="1:7">
      <c r="A1" s="6" t="s">
        <v>7</v>
      </c>
      <c r="B1" s="6" t="s">
        <v>8</v>
      </c>
      <c r="G1" s="7" t="s">
        <v>9</v>
      </c>
    </row>
    <row r="2" spans="1:7">
      <c r="A2" s="8">
        <v>46023</v>
      </c>
      <c r="B2" s="9" t="s">
        <v>10</v>
      </c>
      <c r="C2">
        <f t="shared" ref="C2:C65" si="0">IF(A2="","",YEAR(A2)*100+MONTH(A2))</f>
        <v>202601</v>
      </c>
      <c r="D2">
        <f>IF(A2="","",COUNTIF($C$2:C2,C2))</f>
        <v>1</v>
      </c>
      <c r="E2">
        <f t="shared" ref="E2:E65" si="1">IF(A2="","",C2*100+D2)</f>
        <v>20260101</v>
      </c>
      <c r="G2" s="10" t="s">
        <v>11</v>
      </c>
    </row>
    <row r="3" ht="40" customHeight="1" spans="1:7">
      <c r="A3" s="8">
        <v>46041</v>
      </c>
      <c r="B3" s="9" t="s">
        <v>12</v>
      </c>
      <c r="C3">
        <f t="shared" si="0"/>
        <v>202601</v>
      </c>
      <c r="D3">
        <f>IF(A3="","",COUNTIF($C$2:C3,C3))</f>
        <v>2</v>
      </c>
      <c r="E3">
        <f t="shared" si="1"/>
        <v>20260102</v>
      </c>
      <c r="G3" s="10" t="s">
        <v>13</v>
      </c>
    </row>
    <row r="4" spans="1:7">
      <c r="A4" s="8">
        <v>46069</v>
      </c>
      <c r="B4" s="9" t="s">
        <v>14</v>
      </c>
      <c r="C4">
        <f t="shared" si="0"/>
        <v>202602</v>
      </c>
      <c r="D4">
        <f>IF(A4="","",COUNTIF($C$2:C4,C4))</f>
        <v>1</v>
      </c>
      <c r="E4">
        <f t="shared" si="1"/>
        <v>20260201</v>
      </c>
      <c r="G4" s="10" t="s">
        <v>15</v>
      </c>
    </row>
    <row r="5" spans="1:7">
      <c r="A5" s="8">
        <v>46167</v>
      </c>
      <c r="B5" s="9" t="s">
        <v>16</v>
      </c>
      <c r="C5">
        <f t="shared" si="0"/>
        <v>202605</v>
      </c>
      <c r="D5">
        <f>IF(A5="","",COUNTIF($C$2:C5,C5))</f>
        <v>1</v>
      </c>
      <c r="E5">
        <f t="shared" si="1"/>
        <v>20260501</v>
      </c>
    </row>
    <row r="6" spans="1:7">
      <c r="A6" s="8">
        <v>46192</v>
      </c>
      <c r="B6" s="9" t="s">
        <v>17</v>
      </c>
      <c r="C6">
        <f t="shared" si="0"/>
        <v>202606</v>
      </c>
      <c r="D6">
        <f>IF(A6="","",COUNTIF($C$2:C6,C6))</f>
        <v>1</v>
      </c>
      <c r="E6">
        <f t="shared" si="1"/>
        <v>20260601</v>
      </c>
    </row>
    <row r="7" spans="1:7">
      <c r="A7" s="8">
        <v>46206</v>
      </c>
      <c r="B7" s="9" t="s">
        <v>18</v>
      </c>
      <c r="C7">
        <f t="shared" si="0"/>
        <v>202607</v>
      </c>
      <c r="D7">
        <f>IF(A7="","",COUNTIF($C$2:C7,C7))</f>
        <v>1</v>
      </c>
      <c r="E7">
        <f t="shared" si="1"/>
        <v>20260701</v>
      </c>
    </row>
    <row r="8" spans="1:7">
      <c r="A8" s="8">
        <v>46207</v>
      </c>
      <c r="B8" s="9" t="s">
        <v>19</v>
      </c>
      <c r="C8">
        <f t="shared" si="0"/>
        <v>202607</v>
      </c>
      <c r="D8">
        <f>IF(A8="","",COUNTIF($C$2:C8,C8))</f>
        <v>2</v>
      </c>
      <c r="E8">
        <f t="shared" si="1"/>
        <v>20260702</v>
      </c>
    </row>
    <row r="9" spans="1:7">
      <c r="A9" s="8">
        <v>46272</v>
      </c>
      <c r="B9" s="9" t="s">
        <v>20</v>
      </c>
      <c r="C9">
        <f t="shared" si="0"/>
        <v>202609</v>
      </c>
      <c r="D9">
        <f>IF(A9="","",COUNTIF($C$2:C9,C9))</f>
        <v>1</v>
      </c>
      <c r="E9">
        <f t="shared" si="1"/>
        <v>20260901</v>
      </c>
    </row>
    <row r="10" spans="1:7">
      <c r="A10" s="8">
        <v>46307</v>
      </c>
      <c r="B10" s="9" t="s">
        <v>21</v>
      </c>
      <c r="C10">
        <f t="shared" si="0"/>
        <v>202610</v>
      </c>
      <c r="D10">
        <f>IF(A10="","",COUNTIF($C$2:C10,C10))</f>
        <v>1</v>
      </c>
      <c r="E10">
        <f t="shared" si="1"/>
        <v>20261001</v>
      </c>
    </row>
    <row r="11" spans="1:7">
      <c r="A11" s="8">
        <v>46337</v>
      </c>
      <c r="B11" s="9" t="s">
        <v>22</v>
      </c>
      <c r="C11">
        <f t="shared" si="0"/>
        <v>202611</v>
      </c>
      <c r="D11">
        <f>IF(A11="","",COUNTIF($C$2:C11,C11))</f>
        <v>1</v>
      </c>
      <c r="E11">
        <f t="shared" si="1"/>
        <v>20261101</v>
      </c>
    </row>
    <row r="12" spans="1:7">
      <c r="A12" s="8">
        <v>46352</v>
      </c>
      <c r="B12" s="9" t="s">
        <v>23</v>
      </c>
      <c r="C12">
        <f t="shared" si="0"/>
        <v>202611</v>
      </c>
      <c r="D12">
        <f>IF(A12="","",COUNTIF($C$2:C12,C12))</f>
        <v>2</v>
      </c>
      <c r="E12">
        <f t="shared" si="1"/>
        <v>20261102</v>
      </c>
    </row>
    <row r="13" spans="1:7">
      <c r="A13" s="8">
        <v>46381</v>
      </c>
      <c r="B13" s="9" t="s">
        <v>24</v>
      </c>
      <c r="C13">
        <f t="shared" si="0"/>
        <v>202612</v>
      </c>
      <c r="D13">
        <f>IF(A13="","",COUNTIF($C$2:C13,C13))</f>
        <v>1</v>
      </c>
      <c r="E13">
        <f t="shared" si="1"/>
        <v>20261201</v>
      </c>
    </row>
    <row r="14" spans="1:7">
      <c r="A14" s="8">
        <v>46388</v>
      </c>
      <c r="B14" s="9" t="s">
        <v>10</v>
      </c>
      <c r="C14">
        <f t="shared" si="0"/>
        <v>202701</v>
      </c>
      <c r="D14">
        <f>IF(A14="","",COUNTIF($C$2:C14,C14))</f>
        <v>1</v>
      </c>
      <c r="E14">
        <f t="shared" si="1"/>
        <v>20270101</v>
      </c>
    </row>
    <row r="15" spans="1:7">
      <c r="A15" s="8">
        <v>46405</v>
      </c>
      <c r="B15" s="9" t="s">
        <v>12</v>
      </c>
      <c r="C15">
        <f t="shared" si="0"/>
        <v>202701</v>
      </c>
      <c r="D15">
        <f>IF(A15="","",COUNTIF($C$2:C15,C15))</f>
        <v>2</v>
      </c>
      <c r="E15">
        <f t="shared" si="1"/>
        <v>20270102</v>
      </c>
    </row>
    <row r="16" spans="1:7">
      <c r="A16" s="8">
        <v>46433</v>
      </c>
      <c r="B16" s="9" t="s">
        <v>14</v>
      </c>
      <c r="C16">
        <f t="shared" si="0"/>
        <v>202702</v>
      </c>
      <c r="D16">
        <f>IF(A16="","",COUNTIF($C$2:C16,C16))</f>
        <v>1</v>
      </c>
      <c r="E16">
        <f t="shared" si="1"/>
        <v>20270201</v>
      </c>
    </row>
    <row r="17" spans="1:5">
      <c r="A17" s="8">
        <v>46538</v>
      </c>
      <c r="B17" s="9" t="s">
        <v>16</v>
      </c>
      <c r="C17">
        <f t="shared" si="0"/>
        <v>202705</v>
      </c>
      <c r="D17">
        <f>IF(A17="","",COUNTIF($C$2:C17,C17))</f>
        <v>1</v>
      </c>
      <c r="E17">
        <f t="shared" si="1"/>
        <v>20270501</v>
      </c>
    </row>
    <row r="18" spans="1:5">
      <c r="A18" s="8">
        <v>46556</v>
      </c>
      <c r="B18" s="9" t="s">
        <v>25</v>
      </c>
      <c r="C18">
        <f t="shared" si="0"/>
        <v>202706</v>
      </c>
      <c r="D18">
        <f>IF(A18="","",COUNTIF($C$2:C18,C18))</f>
        <v>1</v>
      </c>
      <c r="E18">
        <f t="shared" si="1"/>
        <v>20270601</v>
      </c>
    </row>
    <row r="19" spans="1:5">
      <c r="A19" s="8">
        <v>46557</v>
      </c>
      <c r="B19" s="9" t="s">
        <v>17</v>
      </c>
      <c r="C19">
        <f t="shared" si="0"/>
        <v>202706</v>
      </c>
      <c r="D19">
        <f>IF(A19="","",COUNTIF($C$2:C19,C19))</f>
        <v>2</v>
      </c>
      <c r="E19">
        <f t="shared" si="1"/>
        <v>20270602</v>
      </c>
    </row>
    <row r="20" spans="1:5">
      <c r="A20" s="8">
        <v>46572</v>
      </c>
      <c r="B20" s="9" t="s">
        <v>19</v>
      </c>
      <c r="C20">
        <f t="shared" si="0"/>
        <v>202707</v>
      </c>
      <c r="D20">
        <f>IF(A20="","",COUNTIF($C$2:C20,C20))</f>
        <v>1</v>
      </c>
      <c r="E20">
        <f t="shared" si="1"/>
        <v>20270701</v>
      </c>
    </row>
    <row r="21" spans="1:5">
      <c r="A21" s="8">
        <v>46573</v>
      </c>
      <c r="B21" s="9" t="s">
        <v>18</v>
      </c>
      <c r="C21">
        <f t="shared" si="0"/>
        <v>202707</v>
      </c>
      <c r="D21">
        <f>IF(A21="","",COUNTIF($C$2:C21,C21))</f>
        <v>2</v>
      </c>
      <c r="E21">
        <f t="shared" si="1"/>
        <v>20270702</v>
      </c>
    </row>
    <row r="22" spans="1:5">
      <c r="A22" s="8">
        <v>46636</v>
      </c>
      <c r="B22" s="9" t="s">
        <v>20</v>
      </c>
      <c r="C22">
        <f t="shared" si="0"/>
        <v>202709</v>
      </c>
      <c r="D22">
        <f>IF(A22="","",COUNTIF($C$2:C22,C22))</f>
        <v>1</v>
      </c>
      <c r="E22">
        <f t="shared" si="1"/>
        <v>20270901</v>
      </c>
    </row>
    <row r="23" spans="1:5">
      <c r="A23" s="8">
        <v>46671</v>
      </c>
      <c r="B23" s="9" t="s">
        <v>21</v>
      </c>
      <c r="C23">
        <f t="shared" si="0"/>
        <v>202710</v>
      </c>
      <c r="D23">
        <f>IF(A23="","",COUNTIF($C$2:C23,C23))</f>
        <v>1</v>
      </c>
      <c r="E23">
        <f t="shared" si="1"/>
        <v>20271001</v>
      </c>
    </row>
    <row r="24" spans="1:5">
      <c r="A24" s="8">
        <v>46702</v>
      </c>
      <c r="B24" s="9" t="s">
        <v>22</v>
      </c>
      <c r="C24">
        <f t="shared" si="0"/>
        <v>202711</v>
      </c>
      <c r="D24">
        <f>IF(A24="","",COUNTIF($C$2:C24,C24))</f>
        <v>1</v>
      </c>
      <c r="E24">
        <f t="shared" si="1"/>
        <v>20271101</v>
      </c>
    </row>
    <row r="25" spans="1:5">
      <c r="A25" s="8">
        <v>46716</v>
      </c>
      <c r="B25" s="9" t="s">
        <v>23</v>
      </c>
      <c r="C25">
        <f t="shared" si="0"/>
        <v>202711</v>
      </c>
      <c r="D25">
        <f>IF(A25="","",COUNTIF($C$2:C25,C25))</f>
        <v>2</v>
      </c>
      <c r="E25">
        <f t="shared" si="1"/>
        <v>20271102</v>
      </c>
    </row>
    <row r="26" spans="1:5">
      <c r="A26" s="8">
        <v>46745</v>
      </c>
      <c r="B26" s="9" t="s">
        <v>26</v>
      </c>
      <c r="C26">
        <f t="shared" si="0"/>
        <v>202712</v>
      </c>
      <c r="D26">
        <f>IF(A26="","",COUNTIF($C$2:C26,C26))</f>
        <v>1</v>
      </c>
      <c r="E26">
        <f t="shared" si="1"/>
        <v>20271201</v>
      </c>
    </row>
    <row r="27" spans="1:5">
      <c r="A27" s="8">
        <v>46746</v>
      </c>
      <c r="B27" s="9" t="s">
        <v>24</v>
      </c>
      <c r="C27">
        <f t="shared" si="0"/>
        <v>202712</v>
      </c>
      <c r="D27">
        <f>IF(A27="","",COUNTIF($C$2:C27,C27))</f>
        <v>2</v>
      </c>
      <c r="E27">
        <f t="shared" si="1"/>
        <v>20271202</v>
      </c>
    </row>
    <row r="28" spans="1:5">
      <c r="A28" s="8">
        <v>46752</v>
      </c>
      <c r="B28" s="9" t="s">
        <v>27</v>
      </c>
      <c r="C28">
        <f t="shared" si="0"/>
        <v>202712</v>
      </c>
      <c r="D28">
        <f>IF(A28="","",COUNTIF($C$2:C28,C28))</f>
        <v>3</v>
      </c>
      <c r="E28">
        <f t="shared" si="1"/>
        <v>20271203</v>
      </c>
    </row>
    <row r="29" spans="1:5">
      <c r="A29" s="8">
        <v>46753</v>
      </c>
      <c r="B29" s="9" t="s">
        <v>10</v>
      </c>
      <c r="C29">
        <f t="shared" si="0"/>
        <v>202801</v>
      </c>
      <c r="D29">
        <f>IF(A29="","",COUNTIF($C$2:C29,C29))</f>
        <v>1</v>
      </c>
      <c r="E29">
        <f t="shared" si="1"/>
        <v>20280101</v>
      </c>
    </row>
    <row r="30" spans="1:5">
      <c r="A30" s="8">
        <v>46769</v>
      </c>
      <c r="B30" s="9" t="s">
        <v>12</v>
      </c>
      <c r="C30">
        <f t="shared" si="0"/>
        <v>202801</v>
      </c>
      <c r="D30">
        <f>IF(A30="","",COUNTIF($C$2:C30,C30))</f>
        <v>2</v>
      </c>
      <c r="E30">
        <f t="shared" si="1"/>
        <v>20280102</v>
      </c>
    </row>
    <row r="31" spans="1:5">
      <c r="A31" s="8">
        <v>46804</v>
      </c>
      <c r="B31" s="9" t="s">
        <v>14</v>
      </c>
      <c r="C31">
        <f t="shared" si="0"/>
        <v>202802</v>
      </c>
      <c r="D31">
        <f>IF(A31="","",COUNTIF($C$2:C31,C31))</f>
        <v>1</v>
      </c>
      <c r="E31">
        <f t="shared" si="1"/>
        <v>20280201</v>
      </c>
    </row>
    <row r="32" spans="1:5">
      <c r="A32" s="8">
        <v>46902</v>
      </c>
      <c r="B32" s="9" t="s">
        <v>16</v>
      </c>
      <c r="C32">
        <f t="shared" si="0"/>
        <v>202805</v>
      </c>
      <c r="D32">
        <f>IF(A32="","",COUNTIF($C$2:C32,C32))</f>
        <v>1</v>
      </c>
      <c r="E32">
        <f t="shared" si="1"/>
        <v>20280501</v>
      </c>
    </row>
    <row r="33" spans="1:5">
      <c r="A33" s="8">
        <v>46923</v>
      </c>
      <c r="B33" s="9" t="s">
        <v>17</v>
      </c>
      <c r="C33">
        <f t="shared" si="0"/>
        <v>202806</v>
      </c>
      <c r="D33">
        <f>IF(A33="","",COUNTIF($C$2:C33,C33))</f>
        <v>1</v>
      </c>
      <c r="E33">
        <f t="shared" si="1"/>
        <v>20280601</v>
      </c>
    </row>
    <row r="34" spans="1:5">
      <c r="A34" s="8">
        <v>46938</v>
      </c>
      <c r="B34" s="9" t="s">
        <v>19</v>
      </c>
      <c r="C34">
        <f t="shared" si="0"/>
        <v>202807</v>
      </c>
      <c r="D34">
        <f>IF(A34="","",COUNTIF($C$2:C34,C34))</f>
        <v>1</v>
      </c>
      <c r="E34">
        <f t="shared" si="1"/>
        <v>20280701</v>
      </c>
    </row>
    <row r="35" spans="1:5">
      <c r="A35" s="8">
        <v>47000</v>
      </c>
      <c r="B35" s="9" t="s">
        <v>20</v>
      </c>
      <c r="C35">
        <f t="shared" si="0"/>
        <v>202809</v>
      </c>
      <c r="D35">
        <f>IF(A35="","",COUNTIF($C$2:C35,C35))</f>
        <v>1</v>
      </c>
      <c r="E35">
        <f t="shared" si="1"/>
        <v>20280901</v>
      </c>
    </row>
    <row r="36" spans="1:5">
      <c r="A36" s="8">
        <v>47035</v>
      </c>
      <c r="B36" s="9" t="s">
        <v>21</v>
      </c>
      <c r="C36">
        <f t="shared" si="0"/>
        <v>202810</v>
      </c>
      <c r="D36">
        <f>IF(A36="","",COUNTIF($C$2:C36,C36))</f>
        <v>1</v>
      </c>
      <c r="E36">
        <f t="shared" si="1"/>
        <v>20281001</v>
      </c>
    </row>
    <row r="37" spans="1:5">
      <c r="A37" s="8">
        <v>47067</v>
      </c>
      <c r="B37" s="9" t="s">
        <v>28</v>
      </c>
      <c r="C37">
        <f t="shared" si="0"/>
        <v>202811</v>
      </c>
      <c r="D37">
        <f>IF(A37="","",COUNTIF($C$2:C37,C37))</f>
        <v>1</v>
      </c>
      <c r="E37">
        <f t="shared" si="1"/>
        <v>20281101</v>
      </c>
    </row>
    <row r="38" spans="1:5">
      <c r="A38" s="8">
        <v>47068</v>
      </c>
      <c r="B38" s="9" t="s">
        <v>22</v>
      </c>
      <c r="C38">
        <f t="shared" si="0"/>
        <v>202811</v>
      </c>
      <c r="D38">
        <f>IF(A38="","",COUNTIF($C$2:C38,C38))</f>
        <v>2</v>
      </c>
      <c r="E38">
        <f t="shared" si="1"/>
        <v>20281102</v>
      </c>
    </row>
    <row r="39" spans="1:5">
      <c r="A39" s="8">
        <v>47080</v>
      </c>
      <c r="B39" s="9" t="s">
        <v>23</v>
      </c>
      <c r="C39">
        <f t="shared" si="0"/>
        <v>202811</v>
      </c>
      <c r="D39">
        <f>IF(A39="","",COUNTIF($C$2:C39,C39))</f>
        <v>3</v>
      </c>
      <c r="E39">
        <f t="shared" si="1"/>
        <v>20281103</v>
      </c>
    </row>
    <row r="40" spans="1:5">
      <c r="A40" s="8">
        <v>47112</v>
      </c>
      <c r="B40" s="9" t="s">
        <v>24</v>
      </c>
      <c r="C40">
        <f t="shared" si="0"/>
        <v>202812</v>
      </c>
      <c r="D40">
        <f>IF(A40="","",COUNTIF($C$2:C40,C40))</f>
        <v>1</v>
      </c>
      <c r="E40">
        <f t="shared" si="1"/>
        <v>20281201</v>
      </c>
    </row>
    <row r="41" spans="1:5">
      <c r="A41" s="8">
        <v>47119</v>
      </c>
      <c r="B41" s="9" t="s">
        <v>10</v>
      </c>
      <c r="C41">
        <f t="shared" si="0"/>
        <v>202901</v>
      </c>
      <c r="D41">
        <f>IF(A41="","",COUNTIF($C$2:C41,C41))</f>
        <v>1</v>
      </c>
      <c r="E41">
        <f t="shared" si="1"/>
        <v>20290101</v>
      </c>
    </row>
    <row r="42" spans="1:5">
      <c r="A42" s="8">
        <v>47133</v>
      </c>
      <c r="B42" s="9" t="s">
        <v>12</v>
      </c>
      <c r="C42">
        <f t="shared" si="0"/>
        <v>202901</v>
      </c>
      <c r="D42">
        <f>IF(A42="","",COUNTIF($C$2:C42,C42))</f>
        <v>2</v>
      </c>
      <c r="E42">
        <f t="shared" si="1"/>
        <v>20290102</v>
      </c>
    </row>
    <row r="43" spans="1:5">
      <c r="A43" s="8">
        <v>47138</v>
      </c>
      <c r="B43" s="9" t="s">
        <v>29</v>
      </c>
      <c r="C43">
        <f t="shared" si="0"/>
        <v>202901</v>
      </c>
      <c r="D43">
        <f>IF(A43="","",COUNTIF($C$2:C43,C43))</f>
        <v>3</v>
      </c>
      <c r="E43">
        <f t="shared" si="1"/>
        <v>20290103</v>
      </c>
    </row>
    <row r="44" spans="1:5">
      <c r="A44" s="8">
        <v>47168</v>
      </c>
      <c r="B44" s="9" t="s">
        <v>14</v>
      </c>
      <c r="C44">
        <f t="shared" si="0"/>
        <v>202902</v>
      </c>
      <c r="D44">
        <f>IF(A44="","",COUNTIF($C$2:C44,C44))</f>
        <v>1</v>
      </c>
      <c r="E44">
        <f t="shared" si="1"/>
        <v>20290201</v>
      </c>
    </row>
    <row r="45" spans="1:5">
      <c r="A45" s="8">
        <v>47266</v>
      </c>
      <c r="B45" s="9" t="s">
        <v>16</v>
      </c>
      <c r="C45">
        <f t="shared" si="0"/>
        <v>202905</v>
      </c>
      <c r="D45">
        <f>IF(A45="","",COUNTIF($C$2:C45,C45))</f>
        <v>1</v>
      </c>
      <c r="E45">
        <f t="shared" si="1"/>
        <v>20290501</v>
      </c>
    </row>
    <row r="46" spans="1:5">
      <c r="A46" s="8">
        <v>47288</v>
      </c>
      <c r="B46" s="9" t="s">
        <v>17</v>
      </c>
      <c r="C46">
        <f t="shared" si="0"/>
        <v>202906</v>
      </c>
      <c r="D46">
        <f>IF(A46="","",COUNTIF($C$2:C46,C46))</f>
        <v>1</v>
      </c>
      <c r="E46">
        <f t="shared" si="1"/>
        <v>20290601</v>
      </c>
    </row>
    <row r="47" spans="1:5">
      <c r="A47" s="8">
        <v>47303</v>
      </c>
      <c r="B47" s="9" t="s">
        <v>19</v>
      </c>
      <c r="C47">
        <f t="shared" si="0"/>
        <v>202907</v>
      </c>
      <c r="D47">
        <f>IF(A47="","",COUNTIF($C$2:C47,C47))</f>
        <v>1</v>
      </c>
      <c r="E47">
        <f t="shared" si="1"/>
        <v>20290701</v>
      </c>
    </row>
    <row r="48" spans="1:5">
      <c r="A48" s="8">
        <v>47364</v>
      </c>
      <c r="B48" s="9" t="s">
        <v>20</v>
      </c>
      <c r="C48">
        <f t="shared" si="0"/>
        <v>202909</v>
      </c>
      <c r="D48">
        <f>IF(A48="","",COUNTIF($C$2:C48,C48))</f>
        <v>1</v>
      </c>
      <c r="E48">
        <f t="shared" si="1"/>
        <v>20290901</v>
      </c>
    </row>
    <row r="49" spans="1:5">
      <c r="A49" s="8">
        <v>47399</v>
      </c>
      <c r="B49" s="9" t="s">
        <v>21</v>
      </c>
      <c r="C49">
        <f t="shared" si="0"/>
        <v>202910</v>
      </c>
      <c r="D49">
        <f>IF(A49="","",COUNTIF($C$2:C49,C49))</f>
        <v>1</v>
      </c>
      <c r="E49">
        <f t="shared" si="1"/>
        <v>20291001</v>
      </c>
    </row>
    <row r="50" spans="1:5">
      <c r="A50" s="8">
        <v>47433</v>
      </c>
      <c r="B50" s="9" t="s">
        <v>22</v>
      </c>
      <c r="C50">
        <f t="shared" si="0"/>
        <v>202911</v>
      </c>
      <c r="D50">
        <f>IF(A50="","",COUNTIF($C$2:C50,C50))</f>
        <v>1</v>
      </c>
      <c r="E50">
        <f t="shared" si="1"/>
        <v>20291101</v>
      </c>
    </row>
    <row r="51" spans="1:5">
      <c r="A51" s="8">
        <v>47434</v>
      </c>
      <c r="B51" s="9" t="s">
        <v>28</v>
      </c>
      <c r="C51">
        <f t="shared" si="0"/>
        <v>202911</v>
      </c>
      <c r="D51">
        <f>IF(A51="","",COUNTIF($C$2:C51,C51))</f>
        <v>2</v>
      </c>
      <c r="E51">
        <f t="shared" si="1"/>
        <v>20291102</v>
      </c>
    </row>
    <row r="52" spans="1:5">
      <c r="A52" s="8">
        <v>47444</v>
      </c>
      <c r="B52" s="9" t="s">
        <v>23</v>
      </c>
      <c r="C52">
        <f t="shared" si="0"/>
        <v>202911</v>
      </c>
      <c r="D52">
        <f>IF(A52="","",COUNTIF($C$2:C52,C52))</f>
        <v>3</v>
      </c>
      <c r="E52">
        <f t="shared" si="1"/>
        <v>20291103</v>
      </c>
    </row>
    <row r="53" spans="1:5">
      <c r="A53" s="8">
        <v>47477</v>
      </c>
      <c r="B53" s="9" t="s">
        <v>24</v>
      </c>
      <c r="C53">
        <f t="shared" si="0"/>
        <v>202912</v>
      </c>
      <c r="D53">
        <f>IF(A53="","",COUNTIF($C$2:C53,C53))</f>
        <v>1</v>
      </c>
      <c r="E53">
        <f t="shared" si="1"/>
        <v>20291201</v>
      </c>
    </row>
    <row r="54" spans="1:5">
      <c r="A54" s="8">
        <v>47484</v>
      </c>
      <c r="B54" s="9" t="s">
        <v>10</v>
      </c>
      <c r="C54">
        <f t="shared" si="0"/>
        <v>203001</v>
      </c>
      <c r="D54">
        <f>IF(A54="","",COUNTIF($C$2:C54,C54))</f>
        <v>1</v>
      </c>
      <c r="E54">
        <f t="shared" si="1"/>
        <v>20300101</v>
      </c>
    </row>
    <row r="55" spans="1:5">
      <c r="A55" s="8">
        <v>47504</v>
      </c>
      <c r="B55" s="9" t="s">
        <v>12</v>
      </c>
      <c r="C55">
        <f t="shared" si="0"/>
        <v>203001</v>
      </c>
      <c r="D55">
        <f>IF(A55="","",COUNTIF($C$2:C55,C55))</f>
        <v>2</v>
      </c>
      <c r="E55">
        <f t="shared" si="1"/>
        <v>20300102</v>
      </c>
    </row>
    <row r="56" spans="1:5">
      <c r="A56" s="8">
        <v>47532</v>
      </c>
      <c r="B56" s="9" t="s">
        <v>14</v>
      </c>
      <c r="C56">
        <f t="shared" si="0"/>
        <v>203002</v>
      </c>
      <c r="D56">
        <f>IF(A56="","",COUNTIF($C$2:C56,C56))</f>
        <v>1</v>
      </c>
      <c r="E56">
        <f t="shared" si="1"/>
        <v>20300201</v>
      </c>
    </row>
    <row r="57" spans="1:5">
      <c r="A57" s="8">
        <v>47630</v>
      </c>
      <c r="B57" s="9" t="s">
        <v>16</v>
      </c>
      <c r="C57">
        <f t="shared" si="0"/>
        <v>203005</v>
      </c>
      <c r="D57">
        <f>IF(A57="","",COUNTIF($C$2:C57,C57))</f>
        <v>1</v>
      </c>
      <c r="E57">
        <f t="shared" si="1"/>
        <v>20300501</v>
      </c>
    </row>
    <row r="58" spans="1:5">
      <c r="A58" s="8">
        <v>47653</v>
      </c>
      <c r="B58" s="9" t="s">
        <v>17</v>
      </c>
      <c r="C58">
        <f t="shared" si="0"/>
        <v>203006</v>
      </c>
      <c r="D58">
        <f>IF(A58="","",COUNTIF($C$2:C58,C58))</f>
        <v>1</v>
      </c>
      <c r="E58">
        <f t="shared" si="1"/>
        <v>20300601</v>
      </c>
    </row>
    <row r="59" spans="1:5">
      <c r="A59" s="8">
        <v>47668</v>
      </c>
      <c r="B59" s="9" t="s">
        <v>19</v>
      </c>
      <c r="C59">
        <f t="shared" si="0"/>
        <v>203007</v>
      </c>
      <c r="D59">
        <f>IF(A59="","",COUNTIF($C$2:C59,C59))</f>
        <v>1</v>
      </c>
      <c r="E59">
        <f t="shared" si="1"/>
        <v>20300701</v>
      </c>
    </row>
    <row r="60" spans="1:5">
      <c r="A60" s="8">
        <v>47728</v>
      </c>
      <c r="B60" s="9" t="s">
        <v>20</v>
      </c>
      <c r="C60">
        <f t="shared" si="0"/>
        <v>203009</v>
      </c>
      <c r="D60">
        <f>IF(A60="","",COUNTIF($C$2:C60,C60))</f>
        <v>1</v>
      </c>
      <c r="E60">
        <f t="shared" si="1"/>
        <v>20300901</v>
      </c>
    </row>
    <row r="61" spans="1:5">
      <c r="A61" s="8">
        <v>47770</v>
      </c>
      <c r="B61" s="9" t="s">
        <v>21</v>
      </c>
      <c r="C61">
        <f t="shared" si="0"/>
        <v>203010</v>
      </c>
      <c r="D61">
        <f>IF(A61="","",COUNTIF($C$2:C61,C61))</f>
        <v>1</v>
      </c>
      <c r="E61">
        <f t="shared" si="1"/>
        <v>20301001</v>
      </c>
    </row>
    <row r="62" spans="1:5">
      <c r="A62" s="8">
        <v>47798</v>
      </c>
      <c r="B62" s="9" t="s">
        <v>22</v>
      </c>
      <c r="C62">
        <f t="shared" si="0"/>
        <v>203011</v>
      </c>
      <c r="D62">
        <f>IF(A62="","",COUNTIF($C$2:C62,C62))</f>
        <v>1</v>
      </c>
      <c r="E62">
        <f t="shared" si="1"/>
        <v>20301101</v>
      </c>
    </row>
    <row r="63" spans="1:5">
      <c r="A63" s="8">
        <v>47815</v>
      </c>
      <c r="B63" s="9" t="s">
        <v>23</v>
      </c>
      <c r="C63">
        <f t="shared" si="0"/>
        <v>203011</v>
      </c>
      <c r="D63">
        <f>IF(A63="","",COUNTIF($C$2:C63,C63))</f>
        <v>2</v>
      </c>
      <c r="E63">
        <f t="shared" si="1"/>
        <v>20301102</v>
      </c>
    </row>
    <row r="64" spans="1:5">
      <c r="A64" s="8">
        <v>47842</v>
      </c>
      <c r="B64" s="9" t="s">
        <v>24</v>
      </c>
      <c r="C64">
        <f t="shared" si="0"/>
        <v>203012</v>
      </c>
      <c r="D64">
        <f>IF(A64="","",COUNTIF($C$2:C64,C64))</f>
        <v>1</v>
      </c>
      <c r="E64">
        <f t="shared" si="1"/>
        <v>20301201</v>
      </c>
    </row>
    <row r="65" spans="1:5">
      <c r="A65" s="8">
        <v>47849</v>
      </c>
      <c r="B65" s="9" t="s">
        <v>10</v>
      </c>
      <c r="C65">
        <f t="shared" si="0"/>
        <v>203101</v>
      </c>
      <c r="D65">
        <f>IF(A65="","",COUNTIF($C$2:C65,C65))</f>
        <v>1</v>
      </c>
      <c r="E65">
        <f t="shared" si="1"/>
        <v>20310101</v>
      </c>
    </row>
    <row r="66" spans="1:5">
      <c r="A66" s="8">
        <v>47868</v>
      </c>
      <c r="B66" s="9" t="s">
        <v>12</v>
      </c>
      <c r="C66">
        <f t="shared" ref="C66:C129" si="2">IF(A66="","",YEAR(A66)*100+MONTH(A66))</f>
        <v>203101</v>
      </c>
      <c r="D66">
        <f>IF(A66="","",COUNTIF($C$2:C66,C66))</f>
        <v>2</v>
      </c>
      <c r="E66">
        <f t="shared" ref="E66:E129" si="3">IF(A66="","",C66*100+D66)</f>
        <v>20310102</v>
      </c>
    </row>
    <row r="67" spans="1:5">
      <c r="A67" s="8">
        <v>47896</v>
      </c>
      <c r="B67" s="9" t="s">
        <v>30</v>
      </c>
      <c r="C67">
        <f t="shared" si="2"/>
        <v>203102</v>
      </c>
      <c r="D67">
        <f>IF(A67="","",COUNTIF($C$2:C67,C67))</f>
        <v>1</v>
      </c>
      <c r="E67">
        <f t="shared" si="3"/>
        <v>20310201</v>
      </c>
    </row>
    <row r="68" spans="1:5">
      <c r="A68" s="8">
        <v>47994</v>
      </c>
      <c r="B68" s="9" t="s">
        <v>16</v>
      </c>
      <c r="C68">
        <f t="shared" si="2"/>
        <v>203105</v>
      </c>
      <c r="D68">
        <f>IF(A68="","",COUNTIF($C$2:C68,C68))</f>
        <v>1</v>
      </c>
      <c r="E68">
        <f t="shared" si="3"/>
        <v>20310501</v>
      </c>
    </row>
    <row r="69" spans="1:5">
      <c r="A69" s="8">
        <v>48018</v>
      </c>
      <c r="B69" s="9" t="s">
        <v>17</v>
      </c>
      <c r="C69">
        <f t="shared" si="2"/>
        <v>203106</v>
      </c>
      <c r="D69">
        <f>IF(A69="","",COUNTIF($C$2:C69,C69))</f>
        <v>1</v>
      </c>
      <c r="E69">
        <f t="shared" si="3"/>
        <v>20310601</v>
      </c>
    </row>
    <row r="70" spans="1:5">
      <c r="A70" s="8">
        <v>48033</v>
      </c>
      <c r="B70" s="9" t="s">
        <v>19</v>
      </c>
      <c r="C70">
        <f t="shared" si="2"/>
        <v>203107</v>
      </c>
      <c r="D70">
        <f>IF(A70="","",COUNTIF($C$2:C70,C70))</f>
        <v>1</v>
      </c>
      <c r="E70">
        <f t="shared" si="3"/>
        <v>20310701</v>
      </c>
    </row>
    <row r="71" spans="1:5">
      <c r="A71" s="8">
        <v>48092</v>
      </c>
      <c r="B71" s="9" t="s">
        <v>20</v>
      </c>
      <c r="C71">
        <f t="shared" si="2"/>
        <v>203109</v>
      </c>
      <c r="D71">
        <f>IF(A71="","",COUNTIF($C$2:C71,C71))</f>
        <v>1</v>
      </c>
      <c r="E71">
        <f t="shared" si="3"/>
        <v>20310901</v>
      </c>
    </row>
    <row r="72" spans="1:5">
      <c r="A72" s="8">
        <v>48134</v>
      </c>
      <c r="B72" s="9" t="s">
        <v>21</v>
      </c>
      <c r="C72">
        <f t="shared" si="2"/>
        <v>203110</v>
      </c>
      <c r="D72">
        <f>IF(A72="","",COUNTIF($C$2:C72,C72))</f>
        <v>1</v>
      </c>
      <c r="E72">
        <f t="shared" si="3"/>
        <v>20311001</v>
      </c>
    </row>
    <row r="73" spans="1:5">
      <c r="A73" s="8">
        <v>48163</v>
      </c>
      <c r="B73" s="9" t="s">
        <v>22</v>
      </c>
      <c r="C73">
        <f t="shared" si="2"/>
        <v>203111</v>
      </c>
      <c r="D73">
        <f>IF(A73="","",COUNTIF($C$2:C73,C73))</f>
        <v>1</v>
      </c>
      <c r="E73">
        <f t="shared" si="3"/>
        <v>20311101</v>
      </c>
    </row>
    <row r="74" spans="1:5">
      <c r="A74" s="8">
        <v>48179</v>
      </c>
      <c r="B74" s="9" t="s">
        <v>23</v>
      </c>
      <c r="C74">
        <f t="shared" si="2"/>
        <v>203111</v>
      </c>
      <c r="D74">
        <f>IF(A74="","",COUNTIF($C$2:C74,C74))</f>
        <v>2</v>
      </c>
      <c r="E74">
        <f t="shared" si="3"/>
        <v>20311102</v>
      </c>
    </row>
    <row r="75" spans="1:5">
      <c r="A75" s="8">
        <v>48207</v>
      </c>
      <c r="B75" s="9" t="s">
        <v>24</v>
      </c>
      <c r="C75">
        <f t="shared" si="2"/>
        <v>203112</v>
      </c>
      <c r="D75">
        <f>IF(A75="","",COUNTIF($C$2:C75,C75))</f>
        <v>1</v>
      </c>
      <c r="E75">
        <f t="shared" si="3"/>
        <v>20311201</v>
      </c>
    </row>
    <row r="76" spans="1:5">
      <c r="A76" s="8">
        <v>48214</v>
      </c>
      <c r="B76" s="9" t="s">
        <v>10</v>
      </c>
      <c r="C76">
        <f t="shared" si="2"/>
        <v>203201</v>
      </c>
      <c r="D76">
        <f>IF(A76="","",COUNTIF($C$2:C76,C76))</f>
        <v>1</v>
      </c>
      <c r="E76">
        <f t="shared" si="3"/>
        <v>20320101</v>
      </c>
    </row>
    <row r="77" spans="1:5">
      <c r="A77" s="8">
        <v>48232</v>
      </c>
      <c r="B77" s="9" t="s">
        <v>12</v>
      </c>
      <c r="C77">
        <f t="shared" si="2"/>
        <v>203201</v>
      </c>
      <c r="D77">
        <f>IF(A77="","",COUNTIF($C$2:C77,C77))</f>
        <v>2</v>
      </c>
      <c r="E77">
        <f t="shared" si="3"/>
        <v>20320102</v>
      </c>
    </row>
    <row r="78" spans="1:5">
      <c r="A78" s="8">
        <v>48260</v>
      </c>
      <c r="B78" s="9" t="s">
        <v>30</v>
      </c>
      <c r="C78">
        <f t="shared" si="2"/>
        <v>203202</v>
      </c>
      <c r="D78">
        <f>IF(A78="","",COUNTIF($C$2:C78,C78))</f>
        <v>1</v>
      </c>
      <c r="E78">
        <f t="shared" si="3"/>
        <v>20320201</v>
      </c>
    </row>
    <row r="79" spans="1:5">
      <c r="A79" s="8">
        <v>48365</v>
      </c>
      <c r="B79" s="9" t="s">
        <v>16</v>
      </c>
      <c r="C79">
        <f t="shared" si="2"/>
        <v>203205</v>
      </c>
      <c r="D79">
        <f>IF(A79="","",COUNTIF($C$2:C79,C79))</f>
        <v>1</v>
      </c>
      <c r="E79">
        <f t="shared" si="3"/>
        <v>20320501</v>
      </c>
    </row>
    <row r="80" spans="1:5">
      <c r="A80" s="8">
        <v>48383</v>
      </c>
      <c r="B80" s="9" t="s">
        <v>25</v>
      </c>
      <c r="C80">
        <f t="shared" si="2"/>
        <v>203206</v>
      </c>
      <c r="D80">
        <f>IF(A80="","",COUNTIF($C$2:C80,C80))</f>
        <v>1</v>
      </c>
      <c r="E80">
        <f t="shared" si="3"/>
        <v>20320601</v>
      </c>
    </row>
    <row r="81" spans="1:5">
      <c r="A81" s="8">
        <v>48384</v>
      </c>
      <c r="B81" s="9" t="s">
        <v>17</v>
      </c>
      <c r="C81">
        <f t="shared" si="2"/>
        <v>203206</v>
      </c>
      <c r="D81">
        <f>IF(A81="","",COUNTIF($C$2:C81,C81))</f>
        <v>2</v>
      </c>
      <c r="E81">
        <f t="shared" si="3"/>
        <v>20320602</v>
      </c>
    </row>
    <row r="82" spans="1:5">
      <c r="A82" s="8">
        <v>48399</v>
      </c>
      <c r="B82" s="9" t="s">
        <v>19</v>
      </c>
      <c r="C82">
        <f t="shared" si="2"/>
        <v>203207</v>
      </c>
      <c r="D82">
        <f>IF(A82="","",COUNTIF($C$2:C82,C82))</f>
        <v>1</v>
      </c>
      <c r="E82">
        <f t="shared" si="3"/>
        <v>20320701</v>
      </c>
    </row>
    <row r="83" spans="1:5">
      <c r="A83" s="8">
        <v>48400</v>
      </c>
      <c r="B83" s="9" t="s">
        <v>18</v>
      </c>
      <c r="C83">
        <f t="shared" si="2"/>
        <v>203207</v>
      </c>
      <c r="D83">
        <f>IF(A83="","",COUNTIF($C$2:C83,C83))</f>
        <v>2</v>
      </c>
      <c r="E83">
        <f t="shared" si="3"/>
        <v>20320702</v>
      </c>
    </row>
    <row r="84" spans="1:5">
      <c r="A84" s="8">
        <v>48463</v>
      </c>
      <c r="B84" s="9" t="s">
        <v>20</v>
      </c>
      <c r="C84">
        <f t="shared" si="2"/>
        <v>203209</v>
      </c>
      <c r="D84">
        <f>IF(A84="","",COUNTIF($C$2:C84,C84))</f>
        <v>1</v>
      </c>
      <c r="E84">
        <f t="shared" si="3"/>
        <v>20320901</v>
      </c>
    </row>
    <row r="85" spans="1:5">
      <c r="A85" s="8">
        <v>48498</v>
      </c>
      <c r="B85" s="9" t="s">
        <v>21</v>
      </c>
      <c r="C85">
        <f t="shared" si="2"/>
        <v>203210</v>
      </c>
      <c r="D85">
        <f>IF(A85="","",COUNTIF($C$2:C85,C85))</f>
        <v>1</v>
      </c>
      <c r="E85">
        <f t="shared" si="3"/>
        <v>20321001</v>
      </c>
    </row>
    <row r="86" spans="1:5">
      <c r="A86" s="8">
        <v>48529</v>
      </c>
      <c r="B86" s="9" t="s">
        <v>22</v>
      </c>
      <c r="C86">
        <f t="shared" si="2"/>
        <v>203211</v>
      </c>
      <c r="D86">
        <f>IF(A86="","",COUNTIF($C$2:C86,C86))</f>
        <v>1</v>
      </c>
      <c r="E86">
        <f t="shared" si="3"/>
        <v>20321101</v>
      </c>
    </row>
    <row r="87" spans="1:5">
      <c r="A87" s="8">
        <v>48543</v>
      </c>
      <c r="B87" s="9" t="s">
        <v>23</v>
      </c>
      <c r="C87">
        <f t="shared" si="2"/>
        <v>203211</v>
      </c>
      <c r="D87">
        <f>IF(A87="","",COUNTIF($C$2:C87,C87))</f>
        <v>2</v>
      </c>
      <c r="E87">
        <f t="shared" si="3"/>
        <v>20321102</v>
      </c>
    </row>
    <row r="88" spans="1:5">
      <c r="A88" s="8">
        <v>48572</v>
      </c>
      <c r="B88" s="9" t="s">
        <v>26</v>
      </c>
      <c r="C88">
        <f t="shared" si="2"/>
        <v>203212</v>
      </c>
      <c r="D88">
        <f>IF(A88="","",COUNTIF($C$2:C88,C88))</f>
        <v>1</v>
      </c>
      <c r="E88">
        <f t="shared" si="3"/>
        <v>20321201</v>
      </c>
    </row>
    <row r="89" spans="1:5">
      <c r="A89" s="8">
        <v>48573</v>
      </c>
      <c r="B89" s="9" t="s">
        <v>24</v>
      </c>
      <c r="C89">
        <f t="shared" si="2"/>
        <v>203212</v>
      </c>
      <c r="D89">
        <f>IF(A89="","",COUNTIF($C$2:C89,C89))</f>
        <v>2</v>
      </c>
      <c r="E89">
        <f t="shared" si="3"/>
        <v>20321202</v>
      </c>
    </row>
    <row r="90" spans="1:5">
      <c r="A90" s="8">
        <v>48579</v>
      </c>
      <c r="B90" s="9" t="s">
        <v>27</v>
      </c>
      <c r="C90">
        <f t="shared" si="2"/>
        <v>203212</v>
      </c>
      <c r="D90">
        <f>IF(A90="","",COUNTIF($C$2:C90,C90))</f>
        <v>3</v>
      </c>
      <c r="E90">
        <f t="shared" si="3"/>
        <v>20321203</v>
      </c>
    </row>
    <row r="91" spans="1:5">
      <c r="A91" s="8">
        <v>48580</v>
      </c>
      <c r="B91" s="9" t="s">
        <v>10</v>
      </c>
      <c r="C91">
        <f t="shared" si="2"/>
        <v>203301</v>
      </c>
      <c r="D91">
        <f>IF(A91="","",COUNTIF($C$2:C91,C91))</f>
        <v>1</v>
      </c>
      <c r="E91">
        <f t="shared" si="3"/>
        <v>20330101</v>
      </c>
    </row>
    <row r="92" spans="1:5">
      <c r="A92" s="8">
        <v>48596</v>
      </c>
      <c r="B92" s="9" t="s">
        <v>12</v>
      </c>
      <c r="C92">
        <f t="shared" si="2"/>
        <v>203301</v>
      </c>
      <c r="D92">
        <f>IF(A92="","",COUNTIF($C$2:C92,C92))</f>
        <v>2</v>
      </c>
      <c r="E92">
        <f t="shared" si="3"/>
        <v>20330102</v>
      </c>
    </row>
    <row r="93" spans="1:5">
      <c r="A93" s="8">
        <v>48599</v>
      </c>
      <c r="B93" s="9" t="s">
        <v>29</v>
      </c>
      <c r="C93">
        <f t="shared" si="2"/>
        <v>203301</v>
      </c>
      <c r="D93">
        <f>IF(A93="","",COUNTIF($C$2:C93,C93))</f>
        <v>3</v>
      </c>
      <c r="E93">
        <f t="shared" si="3"/>
        <v>20330103</v>
      </c>
    </row>
    <row r="94" spans="1:5">
      <c r="A94" s="8">
        <v>48631</v>
      </c>
      <c r="B94" s="9" t="s">
        <v>30</v>
      </c>
      <c r="C94">
        <f t="shared" si="2"/>
        <v>203302</v>
      </c>
      <c r="D94">
        <f>IF(A94="","",COUNTIF($C$2:C94,C94))</f>
        <v>1</v>
      </c>
      <c r="E94">
        <f t="shared" si="3"/>
        <v>20330201</v>
      </c>
    </row>
    <row r="95" spans="1:5">
      <c r="A95" s="8">
        <v>48729</v>
      </c>
      <c r="B95" s="9" t="s">
        <v>16</v>
      </c>
      <c r="C95">
        <f t="shared" si="2"/>
        <v>203305</v>
      </c>
      <c r="D95">
        <f>IF(A95="","",COUNTIF($C$2:C95,C95))</f>
        <v>1</v>
      </c>
      <c r="E95">
        <f t="shared" si="3"/>
        <v>20330501</v>
      </c>
    </row>
    <row r="96" spans="1:5">
      <c r="A96" s="8">
        <v>48749</v>
      </c>
      <c r="B96" s="9" t="s">
        <v>17</v>
      </c>
      <c r="C96">
        <f t="shared" si="2"/>
        <v>203306</v>
      </c>
      <c r="D96">
        <f>IF(A96="","",COUNTIF($C$2:C96,C96))</f>
        <v>1</v>
      </c>
      <c r="E96">
        <f t="shared" si="3"/>
        <v>20330601</v>
      </c>
    </row>
    <row r="97" spans="1:5">
      <c r="A97" s="8">
        <v>48750</v>
      </c>
      <c r="B97" s="9" t="s">
        <v>25</v>
      </c>
      <c r="C97">
        <f t="shared" si="2"/>
        <v>203306</v>
      </c>
      <c r="D97">
        <f>IF(A97="","",COUNTIF($C$2:C97,C97))</f>
        <v>2</v>
      </c>
      <c r="E97">
        <f t="shared" si="3"/>
        <v>20330602</v>
      </c>
    </row>
    <row r="98" spans="1:5">
      <c r="A98" s="8">
        <v>48764</v>
      </c>
      <c r="B98" s="9" t="s">
        <v>19</v>
      </c>
      <c r="C98">
        <f t="shared" si="2"/>
        <v>203307</v>
      </c>
      <c r="D98">
        <f>IF(A98="","",COUNTIF($C$2:C98,C98))</f>
        <v>1</v>
      </c>
      <c r="E98">
        <f t="shared" si="3"/>
        <v>20330701</v>
      </c>
    </row>
    <row r="99" spans="1:5">
      <c r="A99" s="8">
        <v>48827</v>
      </c>
      <c r="B99" s="9" t="s">
        <v>20</v>
      </c>
      <c r="C99">
        <f t="shared" si="2"/>
        <v>203309</v>
      </c>
      <c r="D99">
        <f>IF(A99="","",COUNTIF($C$2:C99,C99))</f>
        <v>1</v>
      </c>
      <c r="E99">
        <f t="shared" si="3"/>
        <v>20330901</v>
      </c>
    </row>
    <row r="100" spans="1:5">
      <c r="A100" s="8">
        <v>48862</v>
      </c>
      <c r="B100" s="9" t="s">
        <v>21</v>
      </c>
      <c r="C100">
        <f t="shared" si="2"/>
        <v>203310</v>
      </c>
      <c r="D100">
        <f>IF(A100="","",COUNTIF($C$2:C100,C100))</f>
        <v>1</v>
      </c>
      <c r="E100">
        <f t="shared" si="3"/>
        <v>20331001</v>
      </c>
    </row>
    <row r="101" spans="1:5">
      <c r="A101" s="8">
        <v>48894</v>
      </c>
      <c r="B101" s="9" t="s">
        <v>22</v>
      </c>
      <c r="C101">
        <f t="shared" si="2"/>
        <v>203311</v>
      </c>
      <c r="D101">
        <f>IF(A101="","",COUNTIF($C$2:C101,C101))</f>
        <v>1</v>
      </c>
      <c r="E101">
        <f t="shared" si="3"/>
        <v>20331101</v>
      </c>
    </row>
    <row r="102" spans="1:5">
      <c r="A102" s="8">
        <v>48907</v>
      </c>
      <c r="B102" s="9" t="s">
        <v>23</v>
      </c>
      <c r="C102">
        <f t="shared" si="2"/>
        <v>203311</v>
      </c>
      <c r="D102">
        <f>IF(A102="","",COUNTIF($C$2:C102,C102))</f>
        <v>2</v>
      </c>
      <c r="E102">
        <f t="shared" si="3"/>
        <v>20331102</v>
      </c>
    </row>
    <row r="103" spans="1:5">
      <c r="A103" s="8">
        <v>48938</v>
      </c>
      <c r="B103" s="9" t="s">
        <v>24</v>
      </c>
      <c r="C103">
        <f t="shared" si="2"/>
        <v>203312</v>
      </c>
      <c r="D103">
        <f>IF(A103="","",COUNTIF($C$2:C103,C103))</f>
        <v>1</v>
      </c>
      <c r="E103">
        <f t="shared" si="3"/>
        <v>20331201</v>
      </c>
    </row>
    <row r="104" spans="1:5">
      <c r="A104" s="8">
        <v>48939</v>
      </c>
      <c r="B104" s="9" t="s">
        <v>26</v>
      </c>
      <c r="C104">
        <f t="shared" si="2"/>
        <v>203312</v>
      </c>
      <c r="D104">
        <f>IF(A104="","",COUNTIF($C$2:C104,C104))</f>
        <v>2</v>
      </c>
      <c r="E104">
        <f t="shared" si="3"/>
        <v>20331202</v>
      </c>
    </row>
    <row r="105" spans="1:5">
      <c r="A105" s="8">
        <v>48945</v>
      </c>
      <c r="B105" s="9" t="s">
        <v>10</v>
      </c>
      <c r="C105">
        <f t="shared" si="2"/>
        <v>203401</v>
      </c>
      <c r="D105">
        <f>IF(A105="","",COUNTIF($C$2:C105,C105))</f>
        <v>1</v>
      </c>
      <c r="E105">
        <f t="shared" si="3"/>
        <v>20340101</v>
      </c>
    </row>
    <row r="106" spans="1:5">
      <c r="A106" s="8">
        <v>48946</v>
      </c>
      <c r="B106" s="9" t="s">
        <v>27</v>
      </c>
      <c r="C106">
        <f t="shared" si="2"/>
        <v>203401</v>
      </c>
      <c r="D106">
        <f>IF(A106="","",COUNTIF($C$2:C106,C106))</f>
        <v>2</v>
      </c>
      <c r="E106">
        <f t="shared" si="3"/>
        <v>20340102</v>
      </c>
    </row>
    <row r="107" spans="1:5">
      <c r="A107" s="8">
        <v>48960</v>
      </c>
      <c r="B107" s="9" t="s">
        <v>12</v>
      </c>
      <c r="C107">
        <f t="shared" si="2"/>
        <v>203401</v>
      </c>
      <c r="D107">
        <f>IF(A107="","",COUNTIF($C$2:C107,C107))</f>
        <v>3</v>
      </c>
      <c r="E107">
        <f t="shared" si="3"/>
        <v>20340103</v>
      </c>
    </row>
    <row r="108" spans="1:5">
      <c r="A108" s="8">
        <v>48995</v>
      </c>
      <c r="B108" s="9" t="s">
        <v>30</v>
      </c>
      <c r="C108">
        <f t="shared" si="2"/>
        <v>203402</v>
      </c>
      <c r="D108">
        <f>IF(A108="","",COUNTIF($C$2:C108,C108))</f>
        <v>1</v>
      </c>
      <c r="E108">
        <f t="shared" si="3"/>
        <v>20340201</v>
      </c>
    </row>
    <row r="109" spans="1:5">
      <c r="A109" s="8">
        <v>49093</v>
      </c>
      <c r="B109" s="9" t="s">
        <v>16</v>
      </c>
      <c r="C109">
        <f t="shared" si="2"/>
        <v>203405</v>
      </c>
      <c r="D109">
        <f>IF(A109="","",COUNTIF($C$2:C109,C109))</f>
        <v>1</v>
      </c>
      <c r="E109">
        <f t="shared" si="3"/>
        <v>20340501</v>
      </c>
    </row>
    <row r="110" spans="1:5">
      <c r="A110" s="8">
        <v>49114</v>
      </c>
      <c r="B110" s="9" t="s">
        <v>17</v>
      </c>
      <c r="C110">
        <f t="shared" si="2"/>
        <v>203406</v>
      </c>
      <c r="D110">
        <f>IF(A110="","",COUNTIF($C$2:C110,C110))</f>
        <v>1</v>
      </c>
      <c r="E110">
        <f t="shared" si="3"/>
        <v>20340601</v>
      </c>
    </row>
    <row r="111" spans="1:5">
      <c r="A111" s="8">
        <v>49129</v>
      </c>
      <c r="B111" s="9" t="s">
        <v>19</v>
      </c>
      <c r="C111">
        <f t="shared" si="2"/>
        <v>203407</v>
      </c>
      <c r="D111">
        <f>IF(A111="","",COUNTIF($C$2:C111,C111))</f>
        <v>1</v>
      </c>
      <c r="E111">
        <f t="shared" si="3"/>
        <v>20340701</v>
      </c>
    </row>
    <row r="112" spans="1:5">
      <c r="A112" s="8">
        <v>49191</v>
      </c>
      <c r="B112" s="9" t="s">
        <v>20</v>
      </c>
      <c r="C112">
        <f t="shared" si="2"/>
        <v>203409</v>
      </c>
      <c r="D112">
        <f>IF(A112="","",COUNTIF($C$2:C112,C112))</f>
        <v>1</v>
      </c>
      <c r="E112">
        <f t="shared" si="3"/>
        <v>20340901</v>
      </c>
    </row>
    <row r="113" spans="1:5">
      <c r="A113" s="8">
        <v>49226</v>
      </c>
      <c r="B113" s="9" t="s">
        <v>21</v>
      </c>
      <c r="C113">
        <f t="shared" si="2"/>
        <v>203410</v>
      </c>
      <c r="D113">
        <f>IF(A113="","",COUNTIF($C$2:C113,C113))</f>
        <v>1</v>
      </c>
      <c r="E113">
        <f t="shared" si="3"/>
        <v>20341001</v>
      </c>
    </row>
    <row r="114" spans="1:5">
      <c r="A114" s="8">
        <v>49258</v>
      </c>
      <c r="B114" s="9" t="s">
        <v>28</v>
      </c>
      <c r="C114">
        <f t="shared" si="2"/>
        <v>203411</v>
      </c>
      <c r="D114">
        <f>IF(A114="","",COUNTIF($C$2:C114,C114))</f>
        <v>1</v>
      </c>
      <c r="E114">
        <f t="shared" si="3"/>
        <v>20341101</v>
      </c>
    </row>
    <row r="115" spans="1:5">
      <c r="A115" s="8">
        <v>49259</v>
      </c>
      <c r="B115" s="9" t="s">
        <v>22</v>
      </c>
      <c r="C115">
        <f t="shared" si="2"/>
        <v>203411</v>
      </c>
      <c r="D115">
        <f>IF(A115="","",COUNTIF($C$2:C115,C115))</f>
        <v>2</v>
      </c>
      <c r="E115">
        <f t="shared" si="3"/>
        <v>20341102</v>
      </c>
    </row>
    <row r="116" spans="1:5">
      <c r="A116" s="8">
        <v>49271</v>
      </c>
      <c r="B116" s="9" t="s">
        <v>23</v>
      </c>
      <c r="C116">
        <f t="shared" si="2"/>
        <v>203411</v>
      </c>
      <c r="D116">
        <f>IF(A116="","",COUNTIF($C$2:C116,C116))</f>
        <v>3</v>
      </c>
      <c r="E116">
        <f t="shared" si="3"/>
        <v>20341103</v>
      </c>
    </row>
    <row r="117" spans="1:5">
      <c r="A117" s="8">
        <v>49303</v>
      </c>
      <c r="B117" s="9" t="s">
        <v>24</v>
      </c>
      <c r="C117">
        <f t="shared" si="2"/>
        <v>203412</v>
      </c>
      <c r="D117">
        <f>IF(A117="","",COUNTIF($C$2:C117,C117))</f>
        <v>1</v>
      </c>
      <c r="E117">
        <f t="shared" si="3"/>
        <v>20341201</v>
      </c>
    </row>
    <row r="118" spans="1:5">
      <c r="A118" s="8">
        <v>49310</v>
      </c>
      <c r="B118" s="9" t="s">
        <v>10</v>
      </c>
      <c r="C118">
        <f t="shared" si="2"/>
        <v>203501</v>
      </c>
      <c r="D118">
        <f>IF(A118="","",COUNTIF($C$2:C118,C118))</f>
        <v>1</v>
      </c>
      <c r="E118">
        <f t="shared" si="3"/>
        <v>20350101</v>
      </c>
    </row>
    <row r="119" spans="1:5">
      <c r="A119" s="8">
        <v>49324</v>
      </c>
      <c r="B119" s="9" t="s">
        <v>12</v>
      </c>
      <c r="C119">
        <f t="shared" si="2"/>
        <v>203501</v>
      </c>
      <c r="D119">
        <f>IF(A119="","",COUNTIF($C$2:C119,C119))</f>
        <v>2</v>
      </c>
      <c r="E119">
        <f t="shared" si="3"/>
        <v>20350102</v>
      </c>
    </row>
    <row r="120" spans="1:5">
      <c r="A120" s="8">
        <v>49359</v>
      </c>
      <c r="B120" s="9" t="s">
        <v>30</v>
      </c>
      <c r="C120">
        <f t="shared" si="2"/>
        <v>203502</v>
      </c>
      <c r="D120">
        <f>IF(A120="","",COUNTIF($C$2:C120,C120))</f>
        <v>1</v>
      </c>
      <c r="E120">
        <f t="shared" si="3"/>
        <v>20350201</v>
      </c>
    </row>
    <row r="121" spans="1:5">
      <c r="A121" s="8">
        <v>49457</v>
      </c>
      <c r="B121" s="9" t="s">
        <v>16</v>
      </c>
      <c r="C121">
        <f t="shared" si="2"/>
        <v>203505</v>
      </c>
      <c r="D121">
        <f>IF(A121="","",COUNTIF($C$2:C121,C121))</f>
        <v>1</v>
      </c>
      <c r="E121">
        <f t="shared" si="3"/>
        <v>20350501</v>
      </c>
    </row>
    <row r="122" spans="1:5">
      <c r="A122" s="8">
        <v>49479</v>
      </c>
      <c r="B122" s="9" t="s">
        <v>17</v>
      </c>
      <c r="C122">
        <f t="shared" si="2"/>
        <v>203506</v>
      </c>
      <c r="D122">
        <f>IF(A122="","",COUNTIF($C$2:C122,C122))</f>
        <v>1</v>
      </c>
      <c r="E122">
        <f t="shared" si="3"/>
        <v>20350601</v>
      </c>
    </row>
    <row r="123" spans="1:5">
      <c r="A123" s="8">
        <v>49494</v>
      </c>
      <c r="B123" s="9" t="s">
        <v>19</v>
      </c>
      <c r="C123">
        <f t="shared" si="2"/>
        <v>203507</v>
      </c>
      <c r="D123">
        <f>IF(A123="","",COUNTIF($C$2:C123,C123))</f>
        <v>1</v>
      </c>
      <c r="E123">
        <f t="shared" si="3"/>
        <v>20350701</v>
      </c>
    </row>
    <row r="124" spans="1:5">
      <c r="A124" s="8">
        <v>49555</v>
      </c>
      <c r="B124" s="9" t="s">
        <v>20</v>
      </c>
      <c r="C124">
        <f t="shared" si="2"/>
        <v>203509</v>
      </c>
      <c r="D124">
        <f>IF(A124="","",COUNTIF($C$2:C124,C124))</f>
        <v>1</v>
      </c>
      <c r="E124">
        <f t="shared" si="3"/>
        <v>20350901</v>
      </c>
    </row>
    <row r="125" spans="1:5">
      <c r="A125" s="8">
        <v>49590</v>
      </c>
      <c r="B125" s="9" t="s">
        <v>21</v>
      </c>
      <c r="C125">
        <f t="shared" si="2"/>
        <v>203510</v>
      </c>
      <c r="D125">
        <f>IF(A125="","",COUNTIF($C$2:C125,C125))</f>
        <v>1</v>
      </c>
      <c r="E125">
        <f t="shared" si="3"/>
        <v>20351001</v>
      </c>
    </row>
    <row r="126" spans="1:5">
      <c r="A126" s="8">
        <v>49624</v>
      </c>
      <c r="B126" s="9" t="s">
        <v>22</v>
      </c>
      <c r="C126">
        <f t="shared" si="2"/>
        <v>203511</v>
      </c>
      <c r="D126">
        <f>IF(A126="","",COUNTIF($C$2:C126,C126))</f>
        <v>1</v>
      </c>
      <c r="E126">
        <f t="shared" si="3"/>
        <v>20351101</v>
      </c>
    </row>
    <row r="127" spans="1:5">
      <c r="A127" s="8">
        <v>49625</v>
      </c>
      <c r="B127" s="9" t="s">
        <v>28</v>
      </c>
      <c r="C127">
        <f t="shared" si="2"/>
        <v>203511</v>
      </c>
      <c r="D127">
        <f>IF(A127="","",COUNTIF($C$2:C127,C127))</f>
        <v>2</v>
      </c>
      <c r="E127">
        <f t="shared" si="3"/>
        <v>20351102</v>
      </c>
    </row>
    <row r="128" spans="1:5">
      <c r="A128" s="8">
        <v>49635</v>
      </c>
      <c r="B128" s="9" t="s">
        <v>23</v>
      </c>
      <c r="C128">
        <f t="shared" si="2"/>
        <v>203511</v>
      </c>
      <c r="D128">
        <f>IF(A128="","",COUNTIF($C$2:C128,C128))</f>
        <v>3</v>
      </c>
      <c r="E128">
        <f t="shared" si="3"/>
        <v>20351103</v>
      </c>
    </row>
    <row r="129" spans="1:5">
      <c r="A129" s="8">
        <v>49668</v>
      </c>
      <c r="B129" s="9" t="s">
        <v>24</v>
      </c>
      <c r="C129">
        <f t="shared" si="2"/>
        <v>203512</v>
      </c>
      <c r="D129">
        <f>IF(A129="","",COUNTIF($C$2:C129,C129))</f>
        <v>1</v>
      </c>
      <c r="E129">
        <f t="shared" si="3"/>
        <v>20351201</v>
      </c>
    </row>
    <row r="130" spans="1:5">
      <c r="A130" s="8"/>
      <c r="B130" s="9"/>
      <c r="C130" t="str">
        <f t="shared" ref="C130:C189" si="4">IF(A130="","",YEAR(A130)*100+MONTH(A130))</f>
        <v/>
      </c>
      <c r="D130" t="str">
        <f>IF(A130="","",COUNTIF($C$2:C130,C130))</f>
        <v/>
      </c>
      <c r="E130" t="str">
        <f t="shared" ref="E130:E189" si="5">IF(A130="","",C130*100+D130)</f>
        <v/>
      </c>
    </row>
    <row r="131" spans="1:5">
      <c r="A131" s="8"/>
      <c r="B131" s="9"/>
      <c r="C131" t="str">
        <f t="shared" si="4"/>
        <v/>
      </c>
      <c r="D131" t="str">
        <f>IF(A131="","",COUNTIF($C$2:C131,C131))</f>
        <v/>
      </c>
      <c r="E131" t="str">
        <f t="shared" si="5"/>
        <v/>
      </c>
    </row>
    <row r="132" spans="1:5">
      <c r="A132" s="8"/>
      <c r="B132" s="9"/>
      <c r="C132" t="str">
        <f t="shared" si="4"/>
        <v/>
      </c>
      <c r="D132" t="str">
        <f>IF(A132="","",COUNTIF($C$2:C132,C132))</f>
        <v/>
      </c>
      <c r="E132" t="str">
        <f t="shared" si="5"/>
        <v/>
      </c>
    </row>
    <row r="133" spans="1:5">
      <c r="A133" s="8"/>
      <c r="B133" s="9"/>
      <c r="C133" t="str">
        <f t="shared" si="4"/>
        <v/>
      </c>
      <c r="D133" t="str">
        <f>IF(A133="","",COUNTIF($C$2:C133,C133))</f>
        <v/>
      </c>
      <c r="E133" t="str">
        <f t="shared" si="5"/>
        <v/>
      </c>
    </row>
    <row r="134" spans="1:5">
      <c r="A134" s="8"/>
      <c r="B134" s="9"/>
      <c r="C134" t="str">
        <f t="shared" si="4"/>
        <v/>
      </c>
      <c r="D134" t="str">
        <f>IF(A134="","",COUNTIF($C$2:C134,C134))</f>
        <v/>
      </c>
      <c r="E134" t="str">
        <f t="shared" si="5"/>
        <v/>
      </c>
    </row>
    <row r="135" spans="1:5">
      <c r="A135" s="8"/>
      <c r="B135" s="9"/>
      <c r="C135" t="str">
        <f t="shared" si="4"/>
        <v/>
      </c>
      <c r="D135" t="str">
        <f>IF(A135="","",COUNTIF($C$2:C135,C135))</f>
        <v/>
      </c>
      <c r="E135" t="str">
        <f t="shared" si="5"/>
        <v/>
      </c>
    </row>
    <row r="136" spans="1:5">
      <c r="A136" s="8"/>
      <c r="B136" s="9"/>
      <c r="C136" t="str">
        <f t="shared" si="4"/>
        <v/>
      </c>
      <c r="D136" t="str">
        <f>IF(A136="","",COUNTIF($C$2:C136,C136))</f>
        <v/>
      </c>
      <c r="E136" t="str">
        <f t="shared" si="5"/>
        <v/>
      </c>
    </row>
    <row r="137" spans="1:5">
      <c r="A137" s="8"/>
      <c r="B137" s="9"/>
      <c r="C137" t="str">
        <f t="shared" si="4"/>
        <v/>
      </c>
      <c r="D137" t="str">
        <f>IF(A137="","",COUNTIF($C$2:C137,C137))</f>
        <v/>
      </c>
      <c r="E137" t="str">
        <f t="shared" si="5"/>
        <v/>
      </c>
    </row>
    <row r="138" spans="1:5">
      <c r="A138" s="8"/>
      <c r="B138" s="9"/>
      <c r="C138" t="str">
        <f t="shared" si="4"/>
        <v/>
      </c>
      <c r="D138" t="str">
        <f>IF(A138="","",COUNTIF($C$2:C138,C138))</f>
        <v/>
      </c>
      <c r="E138" t="str">
        <f t="shared" si="5"/>
        <v/>
      </c>
    </row>
    <row r="139" spans="1:5">
      <c r="A139" s="8"/>
      <c r="B139" s="9"/>
      <c r="C139" t="str">
        <f t="shared" si="4"/>
        <v/>
      </c>
      <c r="D139" t="str">
        <f>IF(A139="","",COUNTIF($C$2:C139,C139))</f>
        <v/>
      </c>
      <c r="E139" t="str">
        <f t="shared" si="5"/>
        <v/>
      </c>
    </row>
    <row r="140" spans="1:5">
      <c r="A140" s="8"/>
      <c r="B140" s="9"/>
      <c r="C140" t="str">
        <f t="shared" si="4"/>
        <v/>
      </c>
      <c r="D140" t="str">
        <f>IF(A140="","",COUNTIF($C$2:C140,C140))</f>
        <v/>
      </c>
      <c r="E140" t="str">
        <f t="shared" si="5"/>
        <v/>
      </c>
    </row>
    <row r="141" spans="1:5">
      <c r="A141" s="8"/>
      <c r="B141" s="9"/>
      <c r="C141" t="str">
        <f t="shared" si="4"/>
        <v/>
      </c>
      <c r="D141" t="str">
        <f>IF(A141="","",COUNTIF($C$2:C141,C141))</f>
        <v/>
      </c>
      <c r="E141" t="str">
        <f t="shared" si="5"/>
        <v/>
      </c>
    </row>
    <row r="142" spans="1:5">
      <c r="A142" s="8"/>
      <c r="B142" s="9"/>
      <c r="C142" t="str">
        <f t="shared" si="4"/>
        <v/>
      </c>
      <c r="D142" t="str">
        <f>IF(A142="","",COUNTIF($C$2:C142,C142))</f>
        <v/>
      </c>
      <c r="E142" t="str">
        <f t="shared" si="5"/>
        <v/>
      </c>
    </row>
    <row r="143" spans="1:5">
      <c r="A143" s="8"/>
      <c r="B143" s="9"/>
      <c r="C143" t="str">
        <f t="shared" si="4"/>
        <v/>
      </c>
      <c r="D143" t="str">
        <f>IF(A143="","",COUNTIF($C$2:C143,C143))</f>
        <v/>
      </c>
      <c r="E143" t="str">
        <f t="shared" si="5"/>
        <v/>
      </c>
    </row>
    <row r="144" spans="1:5">
      <c r="A144" s="8"/>
      <c r="B144" s="9"/>
      <c r="C144" t="str">
        <f t="shared" si="4"/>
        <v/>
      </c>
      <c r="D144" t="str">
        <f>IF(A144="","",COUNTIF($C$2:C144,C144))</f>
        <v/>
      </c>
      <c r="E144" t="str">
        <f t="shared" si="5"/>
        <v/>
      </c>
    </row>
    <row r="145" spans="1:5">
      <c r="A145" s="8"/>
      <c r="B145" s="9"/>
      <c r="C145" t="str">
        <f t="shared" si="4"/>
        <v/>
      </c>
      <c r="D145" t="str">
        <f>IF(A145="","",COUNTIF($C$2:C145,C145))</f>
        <v/>
      </c>
      <c r="E145" t="str">
        <f t="shared" si="5"/>
        <v/>
      </c>
    </row>
    <row r="146" spans="1:5">
      <c r="A146" s="8"/>
      <c r="B146" s="9"/>
      <c r="C146" t="str">
        <f t="shared" si="4"/>
        <v/>
      </c>
      <c r="D146" t="str">
        <f>IF(A146="","",COUNTIF($C$2:C146,C146))</f>
        <v/>
      </c>
      <c r="E146" t="str">
        <f t="shared" si="5"/>
        <v/>
      </c>
    </row>
    <row r="147" spans="1:5">
      <c r="A147" s="8"/>
      <c r="B147" s="9"/>
      <c r="C147" t="str">
        <f t="shared" si="4"/>
        <v/>
      </c>
      <c r="D147" t="str">
        <f>IF(A147="","",COUNTIF($C$2:C147,C147))</f>
        <v/>
      </c>
      <c r="E147" t="str">
        <f t="shared" si="5"/>
        <v/>
      </c>
    </row>
    <row r="148" spans="1:5">
      <c r="A148" s="8"/>
      <c r="B148" s="9"/>
      <c r="C148" t="str">
        <f t="shared" si="4"/>
        <v/>
      </c>
      <c r="D148" t="str">
        <f>IF(A148="","",COUNTIF($C$2:C148,C148))</f>
        <v/>
      </c>
      <c r="E148" t="str">
        <f t="shared" si="5"/>
        <v/>
      </c>
    </row>
    <row r="149" spans="1:5">
      <c r="A149" s="8"/>
      <c r="B149" s="9"/>
      <c r="C149" t="str">
        <f t="shared" si="4"/>
        <v/>
      </c>
      <c r="D149" t="str">
        <f>IF(A149="","",COUNTIF($C$2:C149,C149))</f>
        <v/>
      </c>
      <c r="E149" t="str">
        <f t="shared" si="5"/>
        <v/>
      </c>
    </row>
    <row r="150" spans="1:5">
      <c r="A150" s="8"/>
      <c r="B150" s="9"/>
      <c r="C150" t="str">
        <f t="shared" si="4"/>
        <v/>
      </c>
      <c r="D150" t="str">
        <f>IF(A150="","",COUNTIF($C$2:C150,C150))</f>
        <v/>
      </c>
      <c r="E150" t="str">
        <f t="shared" si="5"/>
        <v/>
      </c>
    </row>
    <row r="151" spans="1:5">
      <c r="A151" s="8"/>
      <c r="B151" s="9"/>
      <c r="C151" t="str">
        <f t="shared" si="4"/>
        <v/>
      </c>
      <c r="D151" t="str">
        <f>IF(A151="","",COUNTIF($C$2:C151,C151))</f>
        <v/>
      </c>
      <c r="E151" t="str">
        <f t="shared" si="5"/>
        <v/>
      </c>
    </row>
    <row r="152" spans="1:5">
      <c r="A152" s="8"/>
      <c r="B152" s="9"/>
      <c r="C152" t="str">
        <f t="shared" si="4"/>
        <v/>
      </c>
      <c r="D152" t="str">
        <f>IF(A152="","",COUNTIF($C$2:C152,C152))</f>
        <v/>
      </c>
      <c r="E152" t="str">
        <f t="shared" si="5"/>
        <v/>
      </c>
    </row>
    <row r="153" spans="1:5">
      <c r="A153" s="8"/>
      <c r="B153" s="9"/>
      <c r="C153" t="str">
        <f t="shared" si="4"/>
        <v/>
      </c>
      <c r="D153" t="str">
        <f>IF(A153="","",COUNTIF($C$2:C153,C153))</f>
        <v/>
      </c>
      <c r="E153" t="str">
        <f t="shared" si="5"/>
        <v/>
      </c>
    </row>
    <row r="154" spans="1:5">
      <c r="A154" s="8"/>
      <c r="B154" s="9"/>
      <c r="C154" t="str">
        <f t="shared" si="4"/>
        <v/>
      </c>
      <c r="D154" t="str">
        <f>IF(A154="","",COUNTIF($C$2:C154,C154))</f>
        <v/>
      </c>
      <c r="E154" t="str">
        <f t="shared" si="5"/>
        <v/>
      </c>
    </row>
    <row r="155" spans="1:5">
      <c r="A155" s="8"/>
      <c r="B155" s="9"/>
      <c r="C155" t="str">
        <f t="shared" si="4"/>
        <v/>
      </c>
      <c r="D155" t="str">
        <f>IF(A155="","",COUNTIF($C$2:C155,C155))</f>
        <v/>
      </c>
      <c r="E155" t="str">
        <f t="shared" si="5"/>
        <v/>
      </c>
    </row>
    <row r="156" spans="1:5">
      <c r="A156" s="8"/>
      <c r="B156" s="9"/>
      <c r="C156" t="str">
        <f t="shared" si="4"/>
        <v/>
      </c>
      <c r="D156" t="str">
        <f>IF(A156="","",COUNTIF($C$2:C156,C156))</f>
        <v/>
      </c>
      <c r="E156" t="str">
        <f t="shared" si="5"/>
        <v/>
      </c>
    </row>
    <row r="157" spans="1:5">
      <c r="A157" s="8"/>
      <c r="B157" s="9"/>
      <c r="C157" t="str">
        <f t="shared" si="4"/>
        <v/>
      </c>
      <c r="D157" t="str">
        <f>IF(A157="","",COUNTIF($C$2:C157,C157))</f>
        <v/>
      </c>
      <c r="E157" t="str">
        <f t="shared" si="5"/>
        <v/>
      </c>
    </row>
    <row r="158" spans="1:5">
      <c r="A158" s="8"/>
      <c r="B158" s="9"/>
      <c r="C158" t="str">
        <f t="shared" si="4"/>
        <v/>
      </c>
      <c r="D158" t="str">
        <f>IF(A158="","",COUNTIF($C$2:C158,C158))</f>
        <v/>
      </c>
      <c r="E158" t="str">
        <f t="shared" si="5"/>
        <v/>
      </c>
    </row>
    <row r="159" spans="1:5">
      <c r="A159" s="8"/>
      <c r="B159" s="9"/>
      <c r="C159" t="str">
        <f t="shared" si="4"/>
        <v/>
      </c>
      <c r="D159" t="str">
        <f>IF(A159="","",COUNTIF($C$2:C159,C159))</f>
        <v/>
      </c>
      <c r="E159" t="str">
        <f t="shared" si="5"/>
        <v/>
      </c>
    </row>
    <row r="160" spans="1:5">
      <c r="A160" s="8"/>
      <c r="B160" s="9"/>
      <c r="C160" t="str">
        <f t="shared" si="4"/>
        <v/>
      </c>
      <c r="D160" t="str">
        <f>IF(A160="","",COUNTIF($C$2:C160,C160))</f>
        <v/>
      </c>
      <c r="E160" t="str">
        <f t="shared" si="5"/>
        <v/>
      </c>
    </row>
    <row r="161" spans="1:5">
      <c r="A161" s="8"/>
      <c r="B161" s="9"/>
      <c r="C161" t="str">
        <f t="shared" si="4"/>
        <v/>
      </c>
      <c r="D161" t="str">
        <f>IF(A161="","",COUNTIF($C$2:C161,C161))</f>
        <v/>
      </c>
      <c r="E161" t="str">
        <f t="shared" si="5"/>
        <v/>
      </c>
    </row>
    <row r="162" spans="1:5">
      <c r="A162" s="8"/>
      <c r="B162" s="9"/>
      <c r="C162" t="str">
        <f t="shared" si="4"/>
        <v/>
      </c>
      <c r="D162" t="str">
        <f>IF(A162="","",COUNTIF($C$2:C162,C162))</f>
        <v/>
      </c>
      <c r="E162" t="str">
        <f t="shared" si="5"/>
        <v/>
      </c>
    </row>
    <row r="163" spans="1:5">
      <c r="A163" s="8"/>
      <c r="B163" s="9"/>
      <c r="C163" t="str">
        <f t="shared" si="4"/>
        <v/>
      </c>
      <c r="D163" t="str">
        <f>IF(A163="","",COUNTIF($C$2:C163,C163))</f>
        <v/>
      </c>
      <c r="E163" t="str">
        <f t="shared" si="5"/>
        <v/>
      </c>
    </row>
    <row r="164" spans="1:5">
      <c r="A164" s="8"/>
      <c r="B164" s="9"/>
      <c r="C164" t="str">
        <f t="shared" si="4"/>
        <v/>
      </c>
      <c r="D164" t="str">
        <f>IF(A164="","",COUNTIF($C$2:C164,C164))</f>
        <v/>
      </c>
      <c r="E164" t="str">
        <f t="shared" si="5"/>
        <v/>
      </c>
    </row>
    <row r="165" spans="1:5">
      <c r="A165" s="8"/>
      <c r="B165" s="9"/>
      <c r="C165" t="str">
        <f t="shared" si="4"/>
        <v/>
      </c>
      <c r="D165" t="str">
        <f>IF(A165="","",COUNTIF($C$2:C165,C165))</f>
        <v/>
      </c>
      <c r="E165" t="str">
        <f t="shared" si="5"/>
        <v/>
      </c>
    </row>
    <row r="166" spans="1:5">
      <c r="A166" s="8"/>
      <c r="B166" s="9"/>
      <c r="C166" t="str">
        <f t="shared" si="4"/>
        <v/>
      </c>
      <c r="D166" t="str">
        <f>IF(A166="","",COUNTIF($C$2:C166,C166))</f>
        <v/>
      </c>
      <c r="E166" t="str">
        <f t="shared" si="5"/>
        <v/>
      </c>
    </row>
    <row r="167" spans="1:5">
      <c r="A167" s="8"/>
      <c r="B167" s="9"/>
      <c r="C167" t="str">
        <f t="shared" si="4"/>
        <v/>
      </c>
      <c r="D167" t="str">
        <f>IF(A167="","",COUNTIF($C$2:C167,C167))</f>
        <v/>
      </c>
      <c r="E167" t="str">
        <f t="shared" si="5"/>
        <v/>
      </c>
    </row>
    <row r="168" spans="1:5">
      <c r="A168" s="8"/>
      <c r="B168" s="9"/>
      <c r="C168" t="str">
        <f t="shared" si="4"/>
        <v/>
      </c>
      <c r="D168" t="str">
        <f>IF(A168="","",COUNTIF($C$2:C168,C168))</f>
        <v/>
      </c>
      <c r="E168" t="str">
        <f t="shared" si="5"/>
        <v/>
      </c>
    </row>
    <row r="169" spans="1:5">
      <c r="A169" s="8"/>
      <c r="B169" s="9"/>
      <c r="C169" t="str">
        <f t="shared" si="4"/>
        <v/>
      </c>
      <c r="D169" t="str">
        <f>IF(A169="","",COUNTIF($C$2:C169,C169))</f>
        <v/>
      </c>
      <c r="E169" t="str">
        <f t="shared" si="5"/>
        <v/>
      </c>
    </row>
    <row r="170" spans="1:5">
      <c r="A170" s="8"/>
      <c r="B170" s="9"/>
      <c r="C170" t="str">
        <f t="shared" si="4"/>
        <v/>
      </c>
      <c r="D170" t="str">
        <f>IF(A170="","",COUNTIF($C$2:C170,C170))</f>
        <v/>
      </c>
      <c r="E170" t="str">
        <f t="shared" si="5"/>
        <v/>
      </c>
    </row>
    <row r="171" spans="1:5">
      <c r="A171" s="8"/>
      <c r="B171" s="9"/>
      <c r="C171" t="str">
        <f t="shared" si="4"/>
        <v/>
      </c>
      <c r="D171" t="str">
        <f>IF(A171="","",COUNTIF($C$2:C171,C171))</f>
        <v/>
      </c>
      <c r="E171" t="str">
        <f t="shared" si="5"/>
        <v/>
      </c>
    </row>
    <row r="172" spans="1:5">
      <c r="A172" s="8"/>
      <c r="B172" s="9"/>
      <c r="C172" t="str">
        <f t="shared" si="4"/>
        <v/>
      </c>
      <c r="D172" t="str">
        <f>IF(A172="","",COUNTIF($C$2:C172,C172))</f>
        <v/>
      </c>
      <c r="E172" t="str">
        <f t="shared" si="5"/>
        <v/>
      </c>
    </row>
    <row r="173" spans="1:5">
      <c r="A173" s="8"/>
      <c r="B173" s="9"/>
      <c r="C173" t="str">
        <f t="shared" si="4"/>
        <v/>
      </c>
      <c r="D173" t="str">
        <f>IF(A173="","",COUNTIF($C$2:C173,C173))</f>
        <v/>
      </c>
      <c r="E173" t="str">
        <f t="shared" si="5"/>
        <v/>
      </c>
    </row>
    <row r="174" spans="1:5">
      <c r="A174" s="8"/>
      <c r="B174" s="9"/>
      <c r="C174" t="str">
        <f t="shared" si="4"/>
        <v/>
      </c>
      <c r="D174" t="str">
        <f>IF(A174="","",COUNTIF($C$2:C174,C174))</f>
        <v/>
      </c>
      <c r="E174" t="str">
        <f t="shared" si="5"/>
        <v/>
      </c>
    </row>
    <row r="175" spans="1:5">
      <c r="A175" s="8"/>
      <c r="B175" s="9"/>
      <c r="C175" t="str">
        <f t="shared" si="4"/>
        <v/>
      </c>
      <c r="D175" t="str">
        <f>IF(A175="","",COUNTIF($C$2:C175,C175))</f>
        <v/>
      </c>
      <c r="E175" t="str">
        <f t="shared" si="5"/>
        <v/>
      </c>
    </row>
    <row r="176" spans="1:5">
      <c r="A176" s="8"/>
      <c r="B176" s="9"/>
      <c r="C176" t="str">
        <f t="shared" si="4"/>
        <v/>
      </c>
      <c r="D176" t="str">
        <f>IF(A176="","",COUNTIF($C$2:C176,C176))</f>
        <v/>
      </c>
      <c r="E176" t="str">
        <f t="shared" si="5"/>
        <v/>
      </c>
    </row>
    <row r="177" spans="1:5">
      <c r="A177" s="8"/>
      <c r="B177" s="9"/>
      <c r="C177" t="str">
        <f t="shared" si="4"/>
        <v/>
      </c>
      <c r="D177" t="str">
        <f>IF(A177="","",COUNTIF($C$2:C177,C177))</f>
        <v/>
      </c>
      <c r="E177" t="str">
        <f t="shared" si="5"/>
        <v/>
      </c>
    </row>
    <row r="178" spans="1:5">
      <c r="A178" s="8"/>
      <c r="B178" s="9"/>
      <c r="C178" t="str">
        <f t="shared" si="4"/>
        <v/>
      </c>
      <c r="D178" t="str">
        <f>IF(A178="","",COUNTIF($C$2:C178,C178))</f>
        <v/>
      </c>
      <c r="E178" t="str">
        <f t="shared" si="5"/>
        <v/>
      </c>
    </row>
    <row r="179" spans="1:5">
      <c r="A179" s="8"/>
      <c r="B179" s="9"/>
      <c r="C179" t="str">
        <f t="shared" si="4"/>
        <v/>
      </c>
      <c r="D179" t="str">
        <f>IF(A179="","",COUNTIF($C$2:C179,C179))</f>
        <v/>
      </c>
      <c r="E179" t="str">
        <f t="shared" si="5"/>
        <v/>
      </c>
    </row>
    <row r="180" spans="1:5">
      <c r="A180" s="8"/>
      <c r="B180" s="9"/>
      <c r="C180" t="str">
        <f t="shared" si="4"/>
        <v/>
      </c>
      <c r="D180" t="str">
        <f>IF(A180="","",COUNTIF($C$2:C180,C180))</f>
        <v/>
      </c>
      <c r="E180" t="str">
        <f t="shared" si="5"/>
        <v/>
      </c>
    </row>
    <row r="181" spans="1:5">
      <c r="A181" s="8"/>
      <c r="B181" s="9"/>
      <c r="C181" t="str">
        <f t="shared" si="4"/>
        <v/>
      </c>
      <c r="D181" t="str">
        <f>IF(A181="","",COUNTIF($C$2:C181,C181))</f>
        <v/>
      </c>
      <c r="E181" t="str">
        <f t="shared" si="5"/>
        <v/>
      </c>
    </row>
    <row r="182" spans="1:5">
      <c r="A182" s="8"/>
      <c r="B182" s="9"/>
      <c r="C182" t="str">
        <f t="shared" si="4"/>
        <v/>
      </c>
      <c r="D182" t="str">
        <f>IF(A182="","",COUNTIF($C$2:C182,C182))</f>
        <v/>
      </c>
      <c r="E182" t="str">
        <f t="shared" si="5"/>
        <v/>
      </c>
    </row>
    <row r="183" spans="1:5">
      <c r="A183" s="8"/>
      <c r="B183" s="9"/>
      <c r="C183" t="str">
        <f t="shared" si="4"/>
        <v/>
      </c>
      <c r="D183" t="str">
        <f>IF(A183="","",COUNTIF($C$2:C183,C183))</f>
        <v/>
      </c>
      <c r="E183" t="str">
        <f t="shared" si="5"/>
        <v/>
      </c>
    </row>
    <row r="184" spans="1:5">
      <c r="A184" s="8"/>
      <c r="B184" s="9"/>
      <c r="C184" t="str">
        <f t="shared" si="4"/>
        <v/>
      </c>
      <c r="D184" t="str">
        <f>IF(A184="","",COUNTIF($C$2:C184,C184))</f>
        <v/>
      </c>
      <c r="E184" t="str">
        <f t="shared" si="5"/>
        <v/>
      </c>
    </row>
    <row r="185" spans="1:5">
      <c r="A185" s="8"/>
      <c r="B185" s="9"/>
      <c r="C185" t="str">
        <f t="shared" si="4"/>
        <v/>
      </c>
      <c r="D185" t="str">
        <f>IF(A185="","",COUNTIF($C$2:C185,C185))</f>
        <v/>
      </c>
      <c r="E185" t="str">
        <f t="shared" si="5"/>
        <v/>
      </c>
    </row>
    <row r="186" spans="1:5">
      <c r="A186" s="8"/>
      <c r="B186" s="9"/>
      <c r="C186" t="str">
        <f t="shared" si="4"/>
        <v/>
      </c>
      <c r="D186" t="str">
        <f>IF(A186="","",COUNTIF($C$2:C186,C186))</f>
        <v/>
      </c>
      <c r="E186" t="str">
        <f t="shared" si="5"/>
        <v/>
      </c>
    </row>
    <row r="187" spans="1:5">
      <c r="A187" s="8"/>
      <c r="B187" s="9"/>
      <c r="C187" t="str">
        <f t="shared" si="4"/>
        <v/>
      </c>
      <c r="D187" t="str">
        <f>IF(A187="","",COUNTIF($C$2:C187,C187))</f>
        <v/>
      </c>
      <c r="E187" t="str">
        <f t="shared" si="5"/>
        <v/>
      </c>
    </row>
    <row r="188" spans="1:5">
      <c r="A188" s="8"/>
      <c r="B188" s="9"/>
      <c r="C188" t="str">
        <f t="shared" si="4"/>
        <v/>
      </c>
      <c r="D188" t="str">
        <f>IF(A188="","",COUNTIF($C$2:C188,C188))</f>
        <v/>
      </c>
      <c r="E188" t="str">
        <f t="shared" si="5"/>
        <v/>
      </c>
    </row>
    <row r="189" spans="1:5">
      <c r="A189" s="8"/>
      <c r="B189" s="9"/>
      <c r="C189" t="str">
        <f t="shared" si="4"/>
        <v/>
      </c>
      <c r="D189" t="str">
        <f>IF(A189="","",COUNTIF($C$2:C189,C189))</f>
        <v/>
      </c>
      <c r="E189" t="str">
        <f t="shared" si="5"/>
        <v/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C13"/>
  <sheetViews>
    <sheetView showGridLines="0" tabSelected="1" workbookViewId="0">
      <selection activeCell="D7" sqref="D7"/>
    </sheetView>
  </sheetViews>
  <sheetFormatPr defaultColWidth="9" defaultRowHeight="14.4" outlineLevelCol="2"/>
  <cols>
    <col min="1" max="1" width="2" customWidth="1"/>
    <col min="2" max="2" width="24" customWidth="1"/>
    <col min="3" max="3" width="74" customWidth="1"/>
  </cols>
  <sheetData>
    <row r="2" ht="21" spans="2:3">
      <c r="B2" s="1" t="s">
        <v>31</v>
      </c>
      <c r="C2" s="1"/>
    </row>
    <row r="3" ht="30" customHeight="1" spans="2:3">
      <c r="B3" s="2" t="s">
        <v>32</v>
      </c>
      <c r="C3" s="3" t="s">
        <v>33</v>
      </c>
    </row>
    <row r="4" ht="30" customHeight="1" spans="2:3">
      <c r="B4" s="2" t="s">
        <v>34</v>
      </c>
      <c r="C4" s="3" t="s">
        <v>35</v>
      </c>
    </row>
    <row r="5" ht="30" customHeight="1" spans="2:3">
      <c r="B5" s="2" t="s">
        <v>36</v>
      </c>
      <c r="C5" s="3" t="s">
        <v>37</v>
      </c>
    </row>
    <row r="6" ht="30" customHeight="1" spans="2:3">
      <c r="B6" s="2" t="s">
        <v>38</v>
      </c>
      <c r="C6" s="3" t="s">
        <v>39</v>
      </c>
    </row>
    <row r="7" ht="30" customHeight="1" spans="2:3">
      <c r="B7" s="2" t="s">
        <v>40</v>
      </c>
      <c r="C7" s="3" t="s">
        <v>41</v>
      </c>
    </row>
    <row r="8" ht="30" customHeight="1" spans="2:3">
      <c r="B8" s="2" t="s">
        <v>42</v>
      </c>
      <c r="C8" s="3" t="s">
        <v>43</v>
      </c>
    </row>
    <row r="9" ht="30" customHeight="1" spans="2:3">
      <c r="B9" s="2" t="s">
        <v>44</v>
      </c>
      <c r="C9" s="3" t="s">
        <v>45</v>
      </c>
    </row>
    <row r="10" ht="30" customHeight="1" spans="2:3">
      <c r="B10" s="2" t="s">
        <v>46</v>
      </c>
      <c r="C10" s="3" t="s">
        <v>47</v>
      </c>
    </row>
    <row r="11" ht="30" customHeight="1" spans="2:3">
      <c r="B11" s="2" t="s">
        <v>48</v>
      </c>
      <c r="C11" s="3" t="s">
        <v>49</v>
      </c>
    </row>
    <row r="13" spans="2:3">
      <c r="C13" s="4" t="s">
        <v>50</v>
      </c>
    </row>
  </sheetData>
  <mergeCells count="1">
    <mergeCell ref="B2:C2"/>
  </mergeCells>
  <hyperlinks>
    <hyperlink ref="C13" r:id="rId1" display="https://monthly-calendar.com/6-month-calendar/"/>
  </hyperlink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6 Month Calendar</vt:lpstr>
      <vt:lpstr>Holidays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Month Calendar</dc:title>
  <dc:subject>Free 6 month calendar template</dc:subject>
  <dc:creator>Monthly-Calendar.com</dc:creator>
  <cp:keywords>6 month calendar, six month calendar, excel calendar template</cp:keywords>
  <cp:lastModifiedBy>arpit</cp:lastModifiedBy>
  <dcterms:created xsi:type="dcterms:W3CDTF">2026-10-05T02:56:00Z</dcterms:created>
  <dcterms:modified xsi:type="dcterms:W3CDTF">2026-10-05T03:27:34Z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6181CF761CBC4B65AD24A38905FD2C99_12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